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ЗСШ" sheetId="1" r:id="rId1"/>
  </sheets>
  <externalReferences>
    <externalReference r:id="rId2"/>
  </externalReferences>
  <definedNames>
    <definedName name="_xlnm.Print_Area" localSheetId="0">ЗСШ!$A$1:$I$264</definedName>
  </definedNames>
  <calcPr calcId="144525"/>
</workbook>
</file>

<file path=xl/calcChain.xml><?xml version="1.0" encoding="utf-8"?>
<calcChain xmlns="http://schemas.openxmlformats.org/spreadsheetml/2006/main">
  <c r="F358" i="1" l="1"/>
  <c r="F356" i="1"/>
  <c r="F355" i="1"/>
  <c r="F354" i="1"/>
  <c r="F352" i="1"/>
  <c r="F351" i="1"/>
  <c r="F349" i="1"/>
  <c r="F348" i="1"/>
  <c r="D348" i="1"/>
  <c r="H348" i="1" s="1"/>
  <c r="D347" i="1"/>
  <c r="D345" i="1"/>
  <c r="D342" i="1"/>
  <c r="F341" i="1"/>
  <c r="F340" i="1"/>
  <c r="F339" i="1"/>
  <c r="H336" i="1"/>
  <c r="H333" i="1"/>
  <c r="H322" i="1"/>
  <c r="D322" i="1"/>
  <c r="D349" i="1" s="1"/>
  <c r="H349" i="1" s="1"/>
  <c r="H321" i="1"/>
  <c r="F316" i="1"/>
  <c r="H310" i="1"/>
  <c r="F304" i="1"/>
  <c r="F307" i="1" s="1"/>
  <c r="B304" i="1"/>
  <c r="H304" i="1" s="1"/>
  <c r="F302" i="1"/>
  <c r="B302" i="1"/>
  <c r="F300" i="1"/>
  <c r="F308" i="1" s="1"/>
  <c r="D299" i="1"/>
  <c r="H299" i="1" s="1"/>
  <c r="D298" i="1"/>
  <c r="D297" i="1"/>
  <c r="D338" i="1" s="1"/>
  <c r="D296" i="1"/>
  <c r="D337" i="1" s="1"/>
  <c r="K292" i="1"/>
  <c r="M292" i="1" s="1"/>
  <c r="K291" i="1"/>
  <c r="M291" i="1" s="1"/>
  <c r="J291" i="1"/>
  <c r="I291" i="1"/>
  <c r="D291" i="1"/>
  <c r="F291" i="1" s="1"/>
  <c r="J290" i="1"/>
  <c r="I290" i="1"/>
  <c r="H290" i="1"/>
  <c r="D290" i="1"/>
  <c r="F290" i="1" s="1"/>
  <c r="C290" i="1"/>
  <c r="K290" i="1" s="1"/>
  <c r="M290" i="1" s="1"/>
  <c r="K289" i="1"/>
  <c r="M289" i="1" s="1"/>
  <c r="J289" i="1"/>
  <c r="I289" i="1"/>
  <c r="D289" i="1"/>
  <c r="F289" i="1" s="1"/>
  <c r="K288" i="1"/>
  <c r="M288" i="1" s="1"/>
  <c r="J288" i="1"/>
  <c r="I288" i="1"/>
  <c r="D288" i="1"/>
  <c r="E288" i="1" s="1"/>
  <c r="M287" i="1"/>
  <c r="K287" i="1"/>
  <c r="J287" i="1"/>
  <c r="I287" i="1"/>
  <c r="F287" i="1"/>
  <c r="D287" i="1"/>
  <c r="E287" i="1" s="1"/>
  <c r="H286" i="1"/>
  <c r="I286" i="1" s="1"/>
  <c r="G286" i="1"/>
  <c r="G285" i="1" s="1"/>
  <c r="D286" i="1"/>
  <c r="F286" i="1" s="1"/>
  <c r="C286" i="1"/>
  <c r="C285" i="1" s="1"/>
  <c r="K285" i="1" s="1"/>
  <c r="M285" i="1" s="1"/>
  <c r="K284" i="1"/>
  <c r="M284" i="1" s="1"/>
  <c r="J284" i="1"/>
  <c r="I284" i="1"/>
  <c r="F284" i="1"/>
  <c r="E284" i="1"/>
  <c r="E283" i="1" s="1"/>
  <c r="D284" i="1"/>
  <c r="H283" i="1"/>
  <c r="I283" i="1" s="1"/>
  <c r="G283" i="1"/>
  <c r="J283" i="1" s="1"/>
  <c r="D283" i="1"/>
  <c r="C283" i="1"/>
  <c r="K283" i="1" s="1"/>
  <c r="M283" i="1" s="1"/>
  <c r="M282" i="1"/>
  <c r="K282" i="1"/>
  <c r="J282" i="1"/>
  <c r="I282" i="1"/>
  <c r="F282" i="1"/>
  <c r="D282" i="1"/>
  <c r="E282" i="1" s="1"/>
  <c r="E279" i="1" s="1"/>
  <c r="E278" i="1" s="1"/>
  <c r="K281" i="1"/>
  <c r="M281" i="1" s="1"/>
  <c r="J281" i="1"/>
  <c r="I281" i="1"/>
  <c r="F281" i="1"/>
  <c r="E281" i="1"/>
  <c r="D281" i="1"/>
  <c r="K280" i="1"/>
  <c r="M280" i="1" s="1"/>
  <c r="J280" i="1"/>
  <c r="I280" i="1"/>
  <c r="E280" i="1"/>
  <c r="D280" i="1"/>
  <c r="F280" i="1" s="1"/>
  <c r="J279" i="1"/>
  <c r="H279" i="1"/>
  <c r="G279" i="1"/>
  <c r="I279" i="1" s="1"/>
  <c r="C279" i="1"/>
  <c r="K279" i="1" s="1"/>
  <c r="M279" i="1" s="1"/>
  <c r="H278" i="1"/>
  <c r="I278" i="1" s="1"/>
  <c r="G278" i="1"/>
  <c r="J278" i="1" s="1"/>
  <c r="C278" i="1"/>
  <c r="K278" i="1" s="1"/>
  <c r="M278" i="1" s="1"/>
  <c r="K277" i="1"/>
  <c r="M277" i="1" s="1"/>
  <c r="J277" i="1"/>
  <c r="I277" i="1"/>
  <c r="D277" i="1"/>
  <c r="E277" i="1" s="1"/>
  <c r="M276" i="1"/>
  <c r="K276" i="1"/>
  <c r="J276" i="1"/>
  <c r="I276" i="1"/>
  <c r="F276" i="1"/>
  <c r="D276" i="1"/>
  <c r="E276" i="1" s="1"/>
  <c r="E275" i="1" s="1"/>
  <c r="H275" i="1"/>
  <c r="I275" i="1" s="1"/>
  <c r="G275" i="1"/>
  <c r="J275" i="1" s="1"/>
  <c r="D275" i="1"/>
  <c r="F275" i="1" s="1"/>
  <c r="C275" i="1"/>
  <c r="K275" i="1" s="1"/>
  <c r="M275" i="1" s="1"/>
  <c r="K274" i="1"/>
  <c r="M274" i="1" s="1"/>
  <c r="J274" i="1"/>
  <c r="I274" i="1"/>
  <c r="D274" i="1"/>
  <c r="E274" i="1" s="1"/>
  <c r="M273" i="1"/>
  <c r="K273" i="1"/>
  <c r="J273" i="1"/>
  <c r="I273" i="1"/>
  <c r="F273" i="1"/>
  <c r="D273" i="1"/>
  <c r="E273" i="1" s="1"/>
  <c r="H272" i="1"/>
  <c r="I272" i="1" s="1"/>
  <c r="G272" i="1"/>
  <c r="G271" i="1" s="1"/>
  <c r="D272" i="1"/>
  <c r="F272" i="1" s="1"/>
  <c r="C272" i="1"/>
  <c r="C271" i="1" s="1"/>
  <c r="K269" i="1"/>
  <c r="M269" i="1" s="1"/>
  <c r="J269" i="1"/>
  <c r="I269" i="1"/>
  <c r="D269" i="1"/>
  <c r="E269" i="1" s="1"/>
  <c r="E268" i="1" s="1"/>
  <c r="E267" i="1" s="1"/>
  <c r="E266" i="1" s="1"/>
  <c r="H268" i="1"/>
  <c r="J268" i="1" s="1"/>
  <c r="G268" i="1"/>
  <c r="D268" i="1"/>
  <c r="F268" i="1" s="1"/>
  <c r="C268" i="1"/>
  <c r="K268" i="1" s="1"/>
  <c r="M268" i="1" s="1"/>
  <c r="G267" i="1"/>
  <c r="G266" i="1" s="1"/>
  <c r="C267" i="1"/>
  <c r="K267" i="1" s="1"/>
  <c r="M267" i="1" s="1"/>
  <c r="K265" i="1"/>
  <c r="M265" i="1" s="1"/>
  <c r="G265" i="1"/>
  <c r="I265" i="1" s="1"/>
  <c r="K263" i="1"/>
  <c r="M263" i="1" s="1"/>
  <c r="J263" i="1"/>
  <c r="I263" i="1"/>
  <c r="F263" i="1"/>
  <c r="E263" i="1"/>
  <c r="D263" i="1"/>
  <c r="I261" i="1"/>
  <c r="D261" i="1"/>
  <c r="F261" i="1" s="1"/>
  <c r="I260" i="1"/>
  <c r="D260" i="1"/>
  <c r="F260" i="1" s="1"/>
  <c r="I259" i="1"/>
  <c r="H259" i="1"/>
  <c r="G259" i="1"/>
  <c r="F259" i="1"/>
  <c r="E259" i="1"/>
  <c r="D259" i="1"/>
  <c r="C259" i="1"/>
  <c r="I258" i="1"/>
  <c r="F258" i="1"/>
  <c r="D258" i="1"/>
  <c r="E258" i="1" s="1"/>
  <c r="E257" i="1" s="1"/>
  <c r="H257" i="1"/>
  <c r="I257" i="1" s="1"/>
  <c r="G257" i="1"/>
  <c r="D257" i="1"/>
  <c r="F257" i="1" s="1"/>
  <c r="C257" i="1"/>
  <c r="K256" i="1"/>
  <c r="M256" i="1" s="1"/>
  <c r="J256" i="1"/>
  <c r="I256" i="1"/>
  <c r="E256" i="1"/>
  <c r="D256" i="1"/>
  <c r="F256" i="1" s="1"/>
  <c r="H255" i="1"/>
  <c r="I255" i="1" s="1"/>
  <c r="G255" i="1"/>
  <c r="J255" i="1" s="1"/>
  <c r="E255" i="1"/>
  <c r="D255" i="1"/>
  <c r="F255" i="1" s="1"/>
  <c r="C255" i="1"/>
  <c r="K255" i="1" s="1"/>
  <c r="M255" i="1" s="1"/>
  <c r="I254" i="1"/>
  <c r="D254" i="1"/>
  <c r="E254" i="1" s="1"/>
  <c r="E252" i="1" s="1"/>
  <c r="E251" i="1" s="1"/>
  <c r="M253" i="1"/>
  <c r="K253" i="1"/>
  <c r="J253" i="1"/>
  <c r="I253" i="1"/>
  <c r="F253" i="1"/>
  <c r="D253" i="1"/>
  <c r="E253" i="1" s="1"/>
  <c r="H252" i="1"/>
  <c r="I252" i="1" s="1"/>
  <c r="G252" i="1"/>
  <c r="D252" i="1"/>
  <c r="C252" i="1"/>
  <c r="C251" i="1" s="1"/>
  <c r="K251" i="1" s="1"/>
  <c r="M251" i="1" s="1"/>
  <c r="G251" i="1"/>
  <c r="I250" i="1"/>
  <c r="F250" i="1"/>
  <c r="F249" i="1" s="1"/>
  <c r="F248" i="1" s="1"/>
  <c r="D250" i="1"/>
  <c r="E250" i="1" s="1"/>
  <c r="E249" i="1" s="1"/>
  <c r="E248" i="1" s="1"/>
  <c r="I249" i="1"/>
  <c r="I248" i="1" s="1"/>
  <c r="H249" i="1"/>
  <c r="H248" i="1" s="1"/>
  <c r="G249" i="1"/>
  <c r="D249" i="1"/>
  <c r="D248" i="1" s="1"/>
  <c r="C249" i="1"/>
  <c r="G248" i="1"/>
  <c r="C248" i="1"/>
  <c r="K247" i="1"/>
  <c r="M247" i="1" s="1"/>
  <c r="J247" i="1"/>
  <c r="I247" i="1"/>
  <c r="D247" i="1"/>
  <c r="F247" i="1" s="1"/>
  <c r="H246" i="1"/>
  <c r="J246" i="1" s="1"/>
  <c r="G246" i="1"/>
  <c r="D246" i="1"/>
  <c r="F246" i="1" s="1"/>
  <c r="C246" i="1"/>
  <c r="K246" i="1" s="1"/>
  <c r="M246" i="1" s="1"/>
  <c r="K245" i="1"/>
  <c r="M245" i="1" s="1"/>
  <c r="J245" i="1"/>
  <c r="I245" i="1"/>
  <c r="D245" i="1"/>
  <c r="D244" i="1" s="1"/>
  <c r="F244" i="1" s="1"/>
  <c r="J244" i="1"/>
  <c r="I244" i="1"/>
  <c r="H244" i="1"/>
  <c r="G244" i="1"/>
  <c r="C244" i="1"/>
  <c r="K244" i="1" s="1"/>
  <c r="M244" i="1" s="1"/>
  <c r="K243" i="1"/>
  <c r="M243" i="1" s="1"/>
  <c r="J243" i="1"/>
  <c r="I243" i="1"/>
  <c r="F243" i="1"/>
  <c r="E243" i="1"/>
  <c r="D243" i="1"/>
  <c r="K242" i="1"/>
  <c r="M242" i="1" s="1"/>
  <c r="J242" i="1"/>
  <c r="I242" i="1"/>
  <c r="D242" i="1"/>
  <c r="F242" i="1" s="1"/>
  <c r="M241" i="1"/>
  <c r="K241" i="1"/>
  <c r="J241" i="1"/>
  <c r="I241" i="1"/>
  <c r="D241" i="1"/>
  <c r="F241" i="1" s="1"/>
  <c r="H240" i="1"/>
  <c r="G240" i="1"/>
  <c r="D240" i="1"/>
  <c r="C240" i="1"/>
  <c r="K240" i="1" s="1"/>
  <c r="M240" i="1" s="1"/>
  <c r="G239" i="1"/>
  <c r="C239" i="1"/>
  <c r="K239" i="1" s="1"/>
  <c r="M239" i="1" s="1"/>
  <c r="M238" i="1"/>
  <c r="K238" i="1"/>
  <c r="J238" i="1"/>
  <c r="I238" i="1"/>
  <c r="F238" i="1"/>
  <c r="E238" i="1"/>
  <c r="E237" i="1" s="1"/>
  <c r="D238" i="1"/>
  <c r="H237" i="1"/>
  <c r="I237" i="1" s="1"/>
  <c r="G237" i="1"/>
  <c r="J237" i="1" s="1"/>
  <c r="D237" i="1"/>
  <c r="C237" i="1"/>
  <c r="K237" i="1" s="1"/>
  <c r="M237" i="1" s="1"/>
  <c r="M236" i="1"/>
  <c r="K236" i="1"/>
  <c r="J236" i="1"/>
  <c r="I236" i="1"/>
  <c r="D236" i="1"/>
  <c r="F236" i="1" s="1"/>
  <c r="H235" i="1"/>
  <c r="I235" i="1" s="1"/>
  <c r="G235" i="1"/>
  <c r="J235" i="1" s="1"/>
  <c r="D235" i="1"/>
  <c r="F235" i="1" s="1"/>
  <c r="C235" i="1"/>
  <c r="K235" i="1" s="1"/>
  <c r="M235" i="1" s="1"/>
  <c r="K234" i="1"/>
  <c r="M234" i="1" s="1"/>
  <c r="J234" i="1"/>
  <c r="I234" i="1"/>
  <c r="D234" i="1"/>
  <c r="M233" i="1"/>
  <c r="K233" i="1"/>
  <c r="J233" i="1"/>
  <c r="I233" i="1"/>
  <c r="D233" i="1"/>
  <c r="F233" i="1" s="1"/>
  <c r="M232" i="1"/>
  <c r="K232" i="1"/>
  <c r="J232" i="1"/>
  <c r="I232" i="1"/>
  <c r="F232" i="1"/>
  <c r="E232" i="1"/>
  <c r="D232" i="1"/>
  <c r="H231" i="1"/>
  <c r="H230" i="1" s="1"/>
  <c r="G231" i="1"/>
  <c r="C231" i="1"/>
  <c r="K231" i="1" s="1"/>
  <c r="M231" i="1" s="1"/>
  <c r="I229" i="1"/>
  <c r="F229" i="1"/>
  <c r="E229" i="1"/>
  <c r="D229" i="1"/>
  <c r="K228" i="1"/>
  <c r="M228" i="1" s="1"/>
  <c r="J228" i="1"/>
  <c r="I228" i="1"/>
  <c r="F228" i="1"/>
  <c r="E228" i="1"/>
  <c r="D228" i="1"/>
  <c r="K227" i="1"/>
  <c r="M227" i="1" s="1"/>
  <c r="J227" i="1"/>
  <c r="I227" i="1"/>
  <c r="D227" i="1"/>
  <c r="J226" i="1"/>
  <c r="I226" i="1"/>
  <c r="H226" i="1"/>
  <c r="G226" i="1"/>
  <c r="C226" i="1"/>
  <c r="F320" i="1" s="1"/>
  <c r="K225" i="1"/>
  <c r="M225" i="1" s="1"/>
  <c r="J225" i="1"/>
  <c r="I225" i="1"/>
  <c r="E225" i="1"/>
  <c r="D225" i="1"/>
  <c r="F225" i="1" s="1"/>
  <c r="K224" i="1"/>
  <c r="M224" i="1" s="1"/>
  <c r="J224" i="1"/>
  <c r="I224" i="1"/>
  <c r="D224" i="1"/>
  <c r="M223" i="1"/>
  <c r="K223" i="1"/>
  <c r="J223" i="1"/>
  <c r="I223" i="1"/>
  <c r="F223" i="1"/>
  <c r="D223" i="1"/>
  <c r="E223" i="1" s="1"/>
  <c r="M222" i="1"/>
  <c r="K222" i="1"/>
  <c r="J222" i="1"/>
  <c r="I222" i="1"/>
  <c r="F222" i="1"/>
  <c r="E222" i="1"/>
  <c r="D222" i="1"/>
  <c r="I221" i="1"/>
  <c r="F221" i="1"/>
  <c r="F220" i="1" s="1"/>
  <c r="E221" i="1"/>
  <c r="D221" i="1"/>
  <c r="H220" i="1"/>
  <c r="I220" i="1" s="1"/>
  <c r="G220" i="1"/>
  <c r="C220" i="1"/>
  <c r="K220" i="1" s="1"/>
  <c r="M220" i="1" s="1"/>
  <c r="H219" i="1"/>
  <c r="M217" i="1"/>
  <c r="K217" i="1"/>
  <c r="J217" i="1"/>
  <c r="I217" i="1"/>
  <c r="F217" i="1"/>
  <c r="D217" i="1"/>
  <c r="E217" i="1" s="1"/>
  <c r="E216" i="1" s="1"/>
  <c r="H216" i="1"/>
  <c r="I216" i="1" s="1"/>
  <c r="G216" i="1"/>
  <c r="D216" i="1"/>
  <c r="F216" i="1" s="1"/>
  <c r="C216" i="1"/>
  <c r="K215" i="1"/>
  <c r="M215" i="1" s="1"/>
  <c r="J215" i="1"/>
  <c r="I215" i="1"/>
  <c r="D215" i="1"/>
  <c r="M214" i="1"/>
  <c r="K214" i="1"/>
  <c r="J214" i="1"/>
  <c r="I214" i="1"/>
  <c r="F214" i="1"/>
  <c r="D214" i="1"/>
  <c r="E214" i="1" s="1"/>
  <c r="H213" i="1"/>
  <c r="I213" i="1" s="1"/>
  <c r="G213" i="1"/>
  <c r="J213" i="1" s="1"/>
  <c r="D213" i="1"/>
  <c r="F213" i="1" s="1"/>
  <c r="C213" i="1"/>
  <c r="K213" i="1" s="1"/>
  <c r="M213" i="1" s="1"/>
  <c r="K212" i="1"/>
  <c r="M212" i="1" s="1"/>
  <c r="J212" i="1"/>
  <c r="I212" i="1"/>
  <c r="D212" i="1"/>
  <c r="I211" i="1"/>
  <c r="H211" i="1"/>
  <c r="J211" i="1" s="1"/>
  <c r="G211" i="1"/>
  <c r="C211" i="1"/>
  <c r="K211" i="1" s="1"/>
  <c r="M211" i="1" s="1"/>
  <c r="K210" i="1"/>
  <c r="M210" i="1" s="1"/>
  <c r="J210" i="1"/>
  <c r="I210" i="1"/>
  <c r="E210" i="1"/>
  <c r="E209" i="1" s="1"/>
  <c r="D210" i="1"/>
  <c r="D209" i="1" s="1"/>
  <c r="J209" i="1"/>
  <c r="I209" i="1"/>
  <c r="H209" i="1"/>
  <c r="G209" i="1"/>
  <c r="C209" i="1"/>
  <c r="K209" i="1" s="1"/>
  <c r="M209" i="1" s="1"/>
  <c r="H208" i="1"/>
  <c r="I208" i="1" s="1"/>
  <c r="G208" i="1"/>
  <c r="C208" i="1"/>
  <c r="K208" i="1" s="1"/>
  <c r="M208" i="1" s="1"/>
  <c r="K207" i="1"/>
  <c r="M207" i="1" s="1"/>
  <c r="J207" i="1"/>
  <c r="I207" i="1"/>
  <c r="D207" i="1"/>
  <c r="I206" i="1"/>
  <c r="H206" i="1"/>
  <c r="J206" i="1" s="1"/>
  <c r="G206" i="1"/>
  <c r="C206" i="1"/>
  <c r="K206" i="1" s="1"/>
  <c r="M206" i="1" s="1"/>
  <c r="K205" i="1"/>
  <c r="M205" i="1" s="1"/>
  <c r="J205" i="1"/>
  <c r="I205" i="1"/>
  <c r="E205" i="1"/>
  <c r="E204" i="1" s="1"/>
  <c r="D205" i="1"/>
  <c r="D204" i="1" s="1"/>
  <c r="F204" i="1" s="1"/>
  <c r="J204" i="1"/>
  <c r="I204" i="1"/>
  <c r="H204" i="1"/>
  <c r="G204" i="1"/>
  <c r="C204" i="1"/>
  <c r="K204" i="1" s="1"/>
  <c r="M204" i="1" s="1"/>
  <c r="M203" i="1"/>
  <c r="K203" i="1"/>
  <c r="J203" i="1"/>
  <c r="I203" i="1"/>
  <c r="F203" i="1"/>
  <c r="E203" i="1"/>
  <c r="E202" i="1" s="1"/>
  <c r="D203" i="1"/>
  <c r="J202" i="1"/>
  <c r="H202" i="1"/>
  <c r="I202" i="1" s="1"/>
  <c r="G202" i="1"/>
  <c r="G201" i="1" s="1"/>
  <c r="D202" i="1"/>
  <c r="C202" i="1"/>
  <c r="C201" i="1" s="1"/>
  <c r="K201" i="1" s="1"/>
  <c r="M201" i="1" s="1"/>
  <c r="H201" i="1"/>
  <c r="I201" i="1" s="1"/>
  <c r="I200" i="1"/>
  <c r="F200" i="1"/>
  <c r="E200" i="1"/>
  <c r="E199" i="1" s="1"/>
  <c r="D200" i="1"/>
  <c r="D199" i="1"/>
  <c r="C199" i="1"/>
  <c r="K198" i="1"/>
  <c r="M198" i="1" s="1"/>
  <c r="J198" i="1"/>
  <c r="J190" i="1" s="1"/>
  <c r="I198" i="1"/>
  <c r="D198" i="1"/>
  <c r="M197" i="1"/>
  <c r="K197" i="1"/>
  <c r="J197" i="1"/>
  <c r="I197" i="1"/>
  <c r="F197" i="1"/>
  <c r="D197" i="1"/>
  <c r="E197" i="1" s="1"/>
  <c r="I196" i="1"/>
  <c r="F196" i="1"/>
  <c r="D196" i="1"/>
  <c r="E196" i="1" s="1"/>
  <c r="I195" i="1"/>
  <c r="D195" i="1"/>
  <c r="E195" i="1" s="1"/>
  <c r="I194" i="1"/>
  <c r="F194" i="1"/>
  <c r="D194" i="1"/>
  <c r="E194" i="1" s="1"/>
  <c r="I193" i="1"/>
  <c r="F193" i="1"/>
  <c r="D193" i="1"/>
  <c r="E193" i="1" s="1"/>
  <c r="K192" i="1"/>
  <c r="K190" i="1" s="1"/>
  <c r="J192" i="1"/>
  <c r="I192" i="1"/>
  <c r="F192" i="1"/>
  <c r="E192" i="1"/>
  <c r="D192" i="1"/>
  <c r="I191" i="1"/>
  <c r="I190" i="1" s="1"/>
  <c r="F191" i="1"/>
  <c r="E191" i="1"/>
  <c r="D191" i="1"/>
  <c r="P190" i="1"/>
  <c r="O190" i="1"/>
  <c r="N190" i="1"/>
  <c r="L190" i="1"/>
  <c r="H190" i="1"/>
  <c r="G190" i="1"/>
  <c r="F190" i="1"/>
  <c r="C190" i="1"/>
  <c r="F323" i="1" s="1"/>
  <c r="M189" i="1"/>
  <c r="K189" i="1"/>
  <c r="J189" i="1"/>
  <c r="I189" i="1"/>
  <c r="F189" i="1"/>
  <c r="E189" i="1"/>
  <c r="D189" i="1"/>
  <c r="M188" i="1"/>
  <c r="K188" i="1"/>
  <c r="J188" i="1"/>
  <c r="I188" i="1"/>
  <c r="F188" i="1"/>
  <c r="E188" i="1"/>
  <c r="D188" i="1"/>
  <c r="E187" i="1"/>
  <c r="M186" i="1"/>
  <c r="K186" i="1"/>
  <c r="J186" i="1"/>
  <c r="I186" i="1"/>
  <c r="F186" i="1"/>
  <c r="E186" i="1"/>
  <c r="E185" i="1" s="1"/>
  <c r="D186" i="1"/>
  <c r="D185" i="1" s="1"/>
  <c r="F185" i="1" s="1"/>
  <c r="H185" i="1"/>
  <c r="G185" i="1"/>
  <c r="I185" i="1" s="1"/>
  <c r="C185" i="1"/>
  <c r="F319" i="1" s="1"/>
  <c r="M184" i="1"/>
  <c r="K184" i="1"/>
  <c r="J184" i="1"/>
  <c r="I184" i="1"/>
  <c r="F184" i="1"/>
  <c r="E184" i="1"/>
  <c r="D184" i="1"/>
  <c r="M183" i="1"/>
  <c r="K183" i="1"/>
  <c r="J183" i="1"/>
  <c r="I183" i="1"/>
  <c r="F183" i="1"/>
  <c r="E183" i="1"/>
  <c r="D183" i="1"/>
  <c r="K182" i="1"/>
  <c r="M182" i="1" s="1"/>
  <c r="J182" i="1"/>
  <c r="I182" i="1"/>
  <c r="E182" i="1"/>
  <c r="E181" i="1" s="1"/>
  <c r="D182" i="1"/>
  <c r="D181" i="1" s="1"/>
  <c r="J181" i="1"/>
  <c r="I181" i="1"/>
  <c r="H181" i="1"/>
  <c r="G181" i="1"/>
  <c r="C181" i="1"/>
  <c r="F317" i="1" s="1"/>
  <c r="F344" i="1" s="1"/>
  <c r="H180" i="1"/>
  <c r="H179" i="1" s="1"/>
  <c r="M177" i="1"/>
  <c r="K177" i="1"/>
  <c r="J177" i="1"/>
  <c r="I177" i="1"/>
  <c r="D177" i="1"/>
  <c r="F177" i="1" s="1"/>
  <c r="I176" i="1"/>
  <c r="H176" i="1"/>
  <c r="H175" i="1" s="1"/>
  <c r="I175" i="1" s="1"/>
  <c r="G176" i="1"/>
  <c r="J176" i="1" s="1"/>
  <c r="C176" i="1"/>
  <c r="K176" i="1" s="1"/>
  <c r="M176" i="1" s="1"/>
  <c r="G175" i="1"/>
  <c r="C175" i="1"/>
  <c r="K175" i="1" s="1"/>
  <c r="M175" i="1" s="1"/>
  <c r="M174" i="1"/>
  <c r="K174" i="1"/>
  <c r="J174" i="1"/>
  <c r="I174" i="1"/>
  <c r="F174" i="1"/>
  <c r="E174" i="1"/>
  <c r="E173" i="1" s="1"/>
  <c r="D174" i="1"/>
  <c r="H173" i="1"/>
  <c r="I173" i="1" s="1"/>
  <c r="G173" i="1"/>
  <c r="J173" i="1" s="1"/>
  <c r="D173" i="1"/>
  <c r="F173" i="1" s="1"/>
  <c r="C173" i="1"/>
  <c r="K173" i="1" s="1"/>
  <c r="M173" i="1" s="1"/>
  <c r="M172" i="1"/>
  <c r="K172" i="1"/>
  <c r="J172" i="1"/>
  <c r="I172" i="1"/>
  <c r="D172" i="1"/>
  <c r="F172" i="1" s="1"/>
  <c r="M171" i="1"/>
  <c r="K171" i="1"/>
  <c r="J171" i="1"/>
  <c r="I171" i="1"/>
  <c r="F171" i="1"/>
  <c r="E171" i="1"/>
  <c r="D171" i="1"/>
  <c r="I170" i="1"/>
  <c r="F170" i="1"/>
  <c r="E170" i="1"/>
  <c r="D170" i="1"/>
  <c r="H169" i="1"/>
  <c r="H168" i="1" s="1"/>
  <c r="G169" i="1"/>
  <c r="J169" i="1" s="1"/>
  <c r="D169" i="1"/>
  <c r="F169" i="1" s="1"/>
  <c r="C169" i="1"/>
  <c r="C168" i="1" s="1"/>
  <c r="K168" i="1" s="1"/>
  <c r="M168" i="1" s="1"/>
  <c r="M167" i="1"/>
  <c r="K167" i="1"/>
  <c r="J167" i="1"/>
  <c r="I167" i="1"/>
  <c r="F167" i="1"/>
  <c r="E167" i="1"/>
  <c r="D167" i="1"/>
  <c r="K166" i="1"/>
  <c r="M166" i="1" s="1"/>
  <c r="J166" i="1"/>
  <c r="I166" i="1"/>
  <c r="E166" i="1"/>
  <c r="D166" i="1"/>
  <c r="F166" i="1" s="1"/>
  <c r="M165" i="1"/>
  <c r="K165" i="1"/>
  <c r="J165" i="1"/>
  <c r="I165" i="1"/>
  <c r="D165" i="1"/>
  <c r="F165" i="1" s="1"/>
  <c r="I164" i="1"/>
  <c r="H164" i="1"/>
  <c r="H163" i="1" s="1"/>
  <c r="G164" i="1"/>
  <c r="J164" i="1" s="1"/>
  <c r="C164" i="1"/>
  <c r="K164" i="1" s="1"/>
  <c r="M164" i="1" s="1"/>
  <c r="G163" i="1"/>
  <c r="J163" i="1" s="1"/>
  <c r="C163" i="1"/>
  <c r="K163" i="1" s="1"/>
  <c r="M163" i="1" s="1"/>
  <c r="M162" i="1"/>
  <c r="K162" i="1"/>
  <c r="J162" i="1"/>
  <c r="I162" i="1"/>
  <c r="F162" i="1"/>
  <c r="E162" i="1"/>
  <c r="D162" i="1"/>
  <c r="M161" i="1"/>
  <c r="K161" i="1"/>
  <c r="J161" i="1"/>
  <c r="I161" i="1"/>
  <c r="F161" i="1"/>
  <c r="E161" i="1"/>
  <c r="D161" i="1"/>
  <c r="K160" i="1"/>
  <c r="M160" i="1" s="1"/>
  <c r="J160" i="1"/>
  <c r="I160" i="1"/>
  <c r="E160" i="1"/>
  <c r="E159" i="1" s="1"/>
  <c r="D160" i="1"/>
  <c r="D159" i="1" s="1"/>
  <c r="F159" i="1" s="1"/>
  <c r="J159" i="1"/>
  <c r="I159" i="1"/>
  <c r="H159" i="1"/>
  <c r="G159" i="1"/>
  <c r="C159" i="1"/>
  <c r="K159" i="1" s="1"/>
  <c r="M159" i="1" s="1"/>
  <c r="M158" i="1"/>
  <c r="K158" i="1"/>
  <c r="J158" i="1"/>
  <c r="I158" i="1"/>
  <c r="F158" i="1"/>
  <c r="E158" i="1"/>
  <c r="D158" i="1"/>
  <c r="K157" i="1"/>
  <c r="M157" i="1" s="1"/>
  <c r="J157" i="1"/>
  <c r="I157" i="1"/>
  <c r="E157" i="1"/>
  <c r="D157" i="1"/>
  <c r="F157" i="1" s="1"/>
  <c r="I156" i="1"/>
  <c r="E156" i="1"/>
  <c r="D156" i="1"/>
  <c r="F156" i="1" s="1"/>
  <c r="M155" i="1"/>
  <c r="K155" i="1"/>
  <c r="J155" i="1"/>
  <c r="I155" i="1"/>
  <c r="D155" i="1"/>
  <c r="M154" i="1"/>
  <c r="K154" i="1"/>
  <c r="J154" i="1"/>
  <c r="I154" i="1"/>
  <c r="F154" i="1"/>
  <c r="E154" i="1"/>
  <c r="D154" i="1"/>
  <c r="M153" i="1"/>
  <c r="K153" i="1"/>
  <c r="J153" i="1"/>
  <c r="I153" i="1"/>
  <c r="F153" i="1"/>
  <c r="E153" i="1"/>
  <c r="D153" i="1"/>
  <c r="D152" i="1" s="1"/>
  <c r="H152" i="1"/>
  <c r="G152" i="1"/>
  <c r="C152" i="1"/>
  <c r="C151" i="1" s="1"/>
  <c r="K151" i="1" s="1"/>
  <c r="M151" i="1" s="1"/>
  <c r="K150" i="1"/>
  <c r="M150" i="1" s="1"/>
  <c r="J150" i="1"/>
  <c r="I150" i="1"/>
  <c r="D150" i="1"/>
  <c r="J149" i="1"/>
  <c r="I149" i="1"/>
  <c r="H149" i="1"/>
  <c r="G149" i="1"/>
  <c r="C149" i="1"/>
  <c r="K149" i="1" s="1"/>
  <c r="M149" i="1" s="1"/>
  <c r="M148" i="1"/>
  <c r="K148" i="1"/>
  <c r="J148" i="1"/>
  <c r="I148" i="1"/>
  <c r="F148" i="1"/>
  <c r="E148" i="1"/>
  <c r="D148" i="1"/>
  <c r="I147" i="1"/>
  <c r="F147" i="1"/>
  <c r="E147" i="1"/>
  <c r="D147" i="1"/>
  <c r="K146" i="1"/>
  <c r="M146" i="1" s="1"/>
  <c r="J146" i="1"/>
  <c r="I146" i="1"/>
  <c r="D146" i="1"/>
  <c r="F146" i="1" s="1"/>
  <c r="M145" i="1"/>
  <c r="K145" i="1"/>
  <c r="J145" i="1"/>
  <c r="I145" i="1"/>
  <c r="D145" i="1"/>
  <c r="M144" i="1"/>
  <c r="K144" i="1"/>
  <c r="J144" i="1"/>
  <c r="I144" i="1"/>
  <c r="F144" i="1"/>
  <c r="E144" i="1"/>
  <c r="D144" i="1"/>
  <c r="M143" i="1"/>
  <c r="K143" i="1"/>
  <c r="J143" i="1"/>
  <c r="I143" i="1"/>
  <c r="F143" i="1"/>
  <c r="E143" i="1"/>
  <c r="D143" i="1"/>
  <c r="K142" i="1"/>
  <c r="M142" i="1" s="1"/>
  <c r="J142" i="1"/>
  <c r="I142" i="1"/>
  <c r="D142" i="1"/>
  <c r="F142" i="1" s="1"/>
  <c r="M141" i="1"/>
  <c r="K141" i="1"/>
  <c r="J141" i="1"/>
  <c r="I141" i="1"/>
  <c r="F141" i="1"/>
  <c r="D141" i="1"/>
  <c r="E141" i="1" s="1"/>
  <c r="I140" i="1"/>
  <c r="H140" i="1"/>
  <c r="H139" i="1" s="1"/>
  <c r="G140" i="1"/>
  <c r="D140" i="1"/>
  <c r="C140" i="1"/>
  <c r="K140" i="1" s="1"/>
  <c r="M140" i="1" s="1"/>
  <c r="I139" i="1"/>
  <c r="G139" i="1"/>
  <c r="J139" i="1" s="1"/>
  <c r="C139" i="1"/>
  <c r="K139" i="1" s="1"/>
  <c r="M139" i="1" s="1"/>
  <c r="M138" i="1"/>
  <c r="K138" i="1"/>
  <c r="J138" i="1"/>
  <c r="I138" i="1"/>
  <c r="F138" i="1"/>
  <c r="E138" i="1"/>
  <c r="E137" i="1" s="1"/>
  <c r="D138" i="1"/>
  <c r="H137" i="1"/>
  <c r="G137" i="1"/>
  <c r="J137" i="1" s="1"/>
  <c r="D137" i="1"/>
  <c r="C137" i="1"/>
  <c r="D331" i="1" s="1"/>
  <c r="I136" i="1"/>
  <c r="E136" i="1"/>
  <c r="D136" i="1"/>
  <c r="F136" i="1" s="1"/>
  <c r="M135" i="1"/>
  <c r="K135" i="1"/>
  <c r="J135" i="1"/>
  <c r="I135" i="1"/>
  <c r="D135" i="1"/>
  <c r="E135" i="1" s="1"/>
  <c r="E132" i="1" s="1"/>
  <c r="M134" i="1"/>
  <c r="K134" i="1"/>
  <c r="J134" i="1"/>
  <c r="I134" i="1"/>
  <c r="F134" i="1"/>
  <c r="E134" i="1"/>
  <c r="D134" i="1"/>
  <c r="M133" i="1"/>
  <c r="K133" i="1"/>
  <c r="J133" i="1"/>
  <c r="I133" i="1"/>
  <c r="F133" i="1"/>
  <c r="E133" i="1"/>
  <c r="D133" i="1"/>
  <c r="K132" i="1"/>
  <c r="M132" i="1" s="1"/>
  <c r="J132" i="1"/>
  <c r="I132" i="1"/>
  <c r="H132" i="1"/>
  <c r="G132" i="1"/>
  <c r="C132" i="1"/>
  <c r="D330" i="1" s="1"/>
  <c r="K131" i="1"/>
  <c r="M131" i="1" s="1"/>
  <c r="J131" i="1"/>
  <c r="I131" i="1"/>
  <c r="E131" i="1"/>
  <c r="E130" i="1" s="1"/>
  <c r="D131" i="1"/>
  <c r="F131" i="1" s="1"/>
  <c r="J130" i="1"/>
  <c r="I130" i="1"/>
  <c r="H130" i="1"/>
  <c r="G130" i="1"/>
  <c r="C130" i="1"/>
  <c r="D329" i="1" s="1"/>
  <c r="M129" i="1"/>
  <c r="K129" i="1"/>
  <c r="J129" i="1"/>
  <c r="I129" i="1"/>
  <c r="F129" i="1"/>
  <c r="E129" i="1"/>
  <c r="E128" i="1" s="1"/>
  <c r="D129" i="1"/>
  <c r="H128" i="1"/>
  <c r="I128" i="1" s="1"/>
  <c r="G128" i="1"/>
  <c r="J128" i="1" s="1"/>
  <c r="D128" i="1"/>
  <c r="C128" i="1"/>
  <c r="D328" i="1" s="1"/>
  <c r="M127" i="1"/>
  <c r="K127" i="1"/>
  <c r="J127" i="1"/>
  <c r="I127" i="1"/>
  <c r="F127" i="1"/>
  <c r="D127" i="1"/>
  <c r="E127" i="1" s="1"/>
  <c r="E126" i="1" s="1"/>
  <c r="H126" i="1"/>
  <c r="I126" i="1" s="1"/>
  <c r="G126" i="1"/>
  <c r="J126" i="1" s="1"/>
  <c r="D126" i="1"/>
  <c r="F126" i="1" s="1"/>
  <c r="C126" i="1"/>
  <c r="D327" i="1" s="1"/>
  <c r="K125" i="1"/>
  <c r="M125" i="1" s="1"/>
  <c r="J125" i="1"/>
  <c r="I125" i="1"/>
  <c r="D125" i="1"/>
  <c r="E125" i="1" s="1"/>
  <c r="E124" i="1" s="1"/>
  <c r="I124" i="1"/>
  <c r="H124" i="1"/>
  <c r="J124" i="1" s="1"/>
  <c r="G124" i="1"/>
  <c r="C124" i="1"/>
  <c r="D326" i="1" s="1"/>
  <c r="K123" i="1"/>
  <c r="M123" i="1" s="1"/>
  <c r="J123" i="1"/>
  <c r="I123" i="1"/>
  <c r="E123" i="1"/>
  <c r="E122" i="1" s="1"/>
  <c r="D123" i="1"/>
  <c r="F123" i="1" s="1"/>
  <c r="J122" i="1"/>
  <c r="I122" i="1"/>
  <c r="H122" i="1"/>
  <c r="G122" i="1"/>
  <c r="G119" i="1" s="1"/>
  <c r="C122" i="1"/>
  <c r="D325" i="1" s="1"/>
  <c r="M121" i="1"/>
  <c r="K121" i="1"/>
  <c r="J121" i="1"/>
  <c r="I121" i="1"/>
  <c r="F121" i="1"/>
  <c r="E121" i="1"/>
  <c r="E120" i="1" s="1"/>
  <c r="D121" i="1"/>
  <c r="H120" i="1"/>
  <c r="I120" i="1" s="1"/>
  <c r="G120" i="1"/>
  <c r="J120" i="1" s="1"/>
  <c r="D120" i="1"/>
  <c r="C120" i="1"/>
  <c r="D324" i="1" s="1"/>
  <c r="H119" i="1"/>
  <c r="K118" i="1"/>
  <c r="M118" i="1" s="1"/>
  <c r="J118" i="1"/>
  <c r="H118" i="1"/>
  <c r="I118" i="1" s="1"/>
  <c r="K117" i="1"/>
  <c r="M117" i="1" s="1"/>
  <c r="J117" i="1"/>
  <c r="I117" i="1"/>
  <c r="E117" i="1"/>
  <c r="D117" i="1"/>
  <c r="F117" i="1" s="1"/>
  <c r="C117" i="1"/>
  <c r="K116" i="1"/>
  <c r="M116" i="1" s="1"/>
  <c r="J116" i="1"/>
  <c r="I116" i="1"/>
  <c r="E116" i="1"/>
  <c r="D116" i="1"/>
  <c r="F116" i="1" s="1"/>
  <c r="K115" i="1"/>
  <c r="M115" i="1" s="1"/>
  <c r="J115" i="1"/>
  <c r="I115" i="1"/>
  <c r="D115" i="1"/>
  <c r="E115" i="1" s="1"/>
  <c r="I114" i="1"/>
  <c r="D114" i="1"/>
  <c r="E114" i="1" s="1"/>
  <c r="M113" i="1"/>
  <c r="K113" i="1"/>
  <c r="J113" i="1"/>
  <c r="I113" i="1"/>
  <c r="F113" i="1"/>
  <c r="D113" i="1"/>
  <c r="E113" i="1" s="1"/>
  <c r="M112" i="1"/>
  <c r="K112" i="1"/>
  <c r="J112" i="1"/>
  <c r="I112" i="1"/>
  <c r="F112" i="1"/>
  <c r="E112" i="1"/>
  <c r="D112" i="1"/>
  <c r="K111" i="1"/>
  <c r="M111" i="1" s="1"/>
  <c r="J111" i="1"/>
  <c r="I111" i="1"/>
  <c r="E111" i="1"/>
  <c r="D111" i="1"/>
  <c r="F111" i="1" s="1"/>
  <c r="I110" i="1"/>
  <c r="E110" i="1"/>
  <c r="D110" i="1"/>
  <c r="F110" i="1" s="1"/>
  <c r="K109" i="1"/>
  <c r="M109" i="1" s="1"/>
  <c r="J109" i="1"/>
  <c r="I109" i="1"/>
  <c r="D109" i="1"/>
  <c r="E109" i="1" s="1"/>
  <c r="M108" i="1"/>
  <c r="K108" i="1"/>
  <c r="J108" i="1"/>
  <c r="I108" i="1"/>
  <c r="F108" i="1"/>
  <c r="D108" i="1"/>
  <c r="E108" i="1" s="1"/>
  <c r="M107" i="1"/>
  <c r="K107" i="1"/>
  <c r="J107" i="1"/>
  <c r="I107" i="1"/>
  <c r="F107" i="1"/>
  <c r="E107" i="1"/>
  <c r="E106" i="1" s="1"/>
  <c r="D107" i="1"/>
  <c r="C107" i="1"/>
  <c r="H106" i="1"/>
  <c r="I106" i="1" s="1"/>
  <c r="G106" i="1"/>
  <c r="J106" i="1" s="1"/>
  <c r="D106" i="1"/>
  <c r="F106" i="1" s="1"/>
  <c r="C106" i="1"/>
  <c r="D319" i="1" s="1"/>
  <c r="H319" i="1" s="1"/>
  <c r="K105" i="1"/>
  <c r="M105" i="1" s="1"/>
  <c r="J105" i="1"/>
  <c r="I105" i="1"/>
  <c r="D105" i="1"/>
  <c r="E105" i="1" s="1"/>
  <c r="M104" i="1"/>
  <c r="K104" i="1"/>
  <c r="J104" i="1"/>
  <c r="I104" i="1"/>
  <c r="F104" i="1"/>
  <c r="D104" i="1"/>
  <c r="E104" i="1" s="1"/>
  <c r="M103" i="1"/>
  <c r="K103" i="1"/>
  <c r="J103" i="1"/>
  <c r="I103" i="1"/>
  <c r="F103" i="1"/>
  <c r="E103" i="1"/>
  <c r="D103" i="1"/>
  <c r="K102" i="1"/>
  <c r="M102" i="1" s="1"/>
  <c r="J102" i="1"/>
  <c r="I102" i="1"/>
  <c r="E102" i="1"/>
  <c r="D102" i="1"/>
  <c r="F102" i="1" s="1"/>
  <c r="K101" i="1"/>
  <c r="M101" i="1" s="1"/>
  <c r="J101" i="1"/>
  <c r="I101" i="1"/>
  <c r="D101" i="1"/>
  <c r="E101" i="1" s="1"/>
  <c r="H100" i="1"/>
  <c r="J100" i="1" s="1"/>
  <c r="D100" i="1"/>
  <c r="F100" i="1" s="1"/>
  <c r="C100" i="1"/>
  <c r="E100" i="1" s="1"/>
  <c r="I99" i="1"/>
  <c r="D99" i="1"/>
  <c r="F99" i="1" s="1"/>
  <c r="K98" i="1"/>
  <c r="M98" i="1" s="1"/>
  <c r="J98" i="1"/>
  <c r="I98" i="1"/>
  <c r="D98" i="1"/>
  <c r="J97" i="1"/>
  <c r="I97" i="1"/>
  <c r="D97" i="1"/>
  <c r="C97" i="1"/>
  <c r="F97" i="1" s="1"/>
  <c r="I96" i="1"/>
  <c r="D96" i="1"/>
  <c r="M95" i="1"/>
  <c r="K95" i="1"/>
  <c r="J95" i="1"/>
  <c r="I95" i="1"/>
  <c r="F95" i="1"/>
  <c r="D95" i="1"/>
  <c r="E95" i="1" s="1"/>
  <c r="H94" i="1"/>
  <c r="G94" i="1"/>
  <c r="J94" i="1" s="1"/>
  <c r="D94" i="1"/>
  <c r="K93" i="1"/>
  <c r="M93" i="1" s="1"/>
  <c r="J93" i="1"/>
  <c r="I93" i="1"/>
  <c r="D93" i="1"/>
  <c r="M92" i="1"/>
  <c r="K92" i="1"/>
  <c r="J92" i="1"/>
  <c r="I92" i="1"/>
  <c r="F92" i="1"/>
  <c r="D92" i="1"/>
  <c r="E92" i="1" s="1"/>
  <c r="M91" i="1"/>
  <c r="K91" i="1"/>
  <c r="J91" i="1"/>
  <c r="I91" i="1"/>
  <c r="F91" i="1"/>
  <c r="E91" i="1"/>
  <c r="D91" i="1"/>
  <c r="K90" i="1"/>
  <c r="M90" i="1" s="1"/>
  <c r="J90" i="1"/>
  <c r="I90" i="1"/>
  <c r="D90" i="1"/>
  <c r="K89" i="1"/>
  <c r="M89" i="1" s="1"/>
  <c r="H89" i="1"/>
  <c r="G89" i="1"/>
  <c r="I89" i="1" s="1"/>
  <c r="C89" i="1"/>
  <c r="D315" i="1" s="1"/>
  <c r="H315" i="1" s="1"/>
  <c r="H88" i="1"/>
  <c r="I88" i="1" s="1"/>
  <c r="G88" i="1"/>
  <c r="J88" i="1" s="1"/>
  <c r="D88" i="1"/>
  <c r="C88" i="1"/>
  <c r="D314" i="1" s="1"/>
  <c r="K87" i="1"/>
  <c r="M87" i="1" s="1"/>
  <c r="H87" i="1"/>
  <c r="G87" i="1"/>
  <c r="I87" i="1" s="1"/>
  <c r="C87" i="1"/>
  <c r="M86" i="1"/>
  <c r="K86" i="1"/>
  <c r="J86" i="1"/>
  <c r="I86" i="1"/>
  <c r="F86" i="1"/>
  <c r="E86" i="1"/>
  <c r="E85" i="1" s="1"/>
  <c r="D86" i="1"/>
  <c r="K85" i="1"/>
  <c r="M85" i="1" s="1"/>
  <c r="H85" i="1"/>
  <c r="G85" i="1"/>
  <c r="J85" i="1" s="1"/>
  <c r="F85" i="1"/>
  <c r="D85" i="1"/>
  <c r="C85" i="1"/>
  <c r="M84" i="1"/>
  <c r="K84" i="1"/>
  <c r="J84" i="1"/>
  <c r="I84" i="1"/>
  <c r="D84" i="1"/>
  <c r="E84" i="1" s="1"/>
  <c r="E83" i="1" s="1"/>
  <c r="H83" i="1"/>
  <c r="I83" i="1" s="1"/>
  <c r="G83" i="1"/>
  <c r="C83" i="1"/>
  <c r="D312" i="1" s="1"/>
  <c r="J82" i="1"/>
  <c r="I82" i="1"/>
  <c r="E82" i="1"/>
  <c r="D82" i="1"/>
  <c r="C82" i="1"/>
  <c r="K82" i="1" s="1"/>
  <c r="M82" i="1" s="1"/>
  <c r="J81" i="1"/>
  <c r="I81" i="1"/>
  <c r="D81" i="1"/>
  <c r="D79" i="1" s="1"/>
  <c r="C81" i="1"/>
  <c r="C79" i="1" s="1"/>
  <c r="K80" i="1"/>
  <c r="M80" i="1" s="1"/>
  <c r="J80" i="1"/>
  <c r="I80" i="1"/>
  <c r="E80" i="1"/>
  <c r="D80" i="1"/>
  <c r="F80" i="1" s="1"/>
  <c r="J79" i="1"/>
  <c r="I79" i="1"/>
  <c r="H79" i="1"/>
  <c r="G79" i="1"/>
  <c r="K78" i="1"/>
  <c r="M78" i="1" s="1"/>
  <c r="J78" i="1"/>
  <c r="I78" i="1"/>
  <c r="D78" i="1"/>
  <c r="D77" i="1" s="1"/>
  <c r="F77" i="1" s="1"/>
  <c r="J77" i="1"/>
  <c r="I77" i="1"/>
  <c r="H77" i="1"/>
  <c r="G77" i="1"/>
  <c r="C77" i="1"/>
  <c r="D313" i="1" s="1"/>
  <c r="H313" i="1" s="1"/>
  <c r="H76" i="1"/>
  <c r="K72" i="1"/>
  <c r="M72" i="1" s="1"/>
  <c r="J72" i="1"/>
  <c r="I72" i="1"/>
  <c r="D72" i="1"/>
  <c r="F72" i="1" s="1"/>
  <c r="K71" i="1"/>
  <c r="M71" i="1" s="1"/>
  <c r="J71" i="1"/>
  <c r="I71" i="1"/>
  <c r="D71" i="1"/>
  <c r="E71" i="1" s="1"/>
  <c r="H70" i="1"/>
  <c r="J70" i="1" s="1"/>
  <c r="G70" i="1"/>
  <c r="D70" i="1"/>
  <c r="F70" i="1" s="1"/>
  <c r="C70" i="1"/>
  <c r="K70" i="1" s="1"/>
  <c r="M70" i="1" s="1"/>
  <c r="K69" i="1"/>
  <c r="M69" i="1" s="1"/>
  <c r="J69" i="1"/>
  <c r="I69" i="1"/>
  <c r="D69" i="1"/>
  <c r="F69" i="1" s="1"/>
  <c r="C69" i="1"/>
  <c r="B297" i="1" s="1"/>
  <c r="K68" i="1"/>
  <c r="M68" i="1" s="1"/>
  <c r="J68" i="1"/>
  <c r="I68" i="1"/>
  <c r="D68" i="1"/>
  <c r="F68" i="1" s="1"/>
  <c r="C68" i="1"/>
  <c r="B296" i="1" s="1"/>
  <c r="J67" i="1"/>
  <c r="H67" i="1"/>
  <c r="I67" i="1" s="1"/>
  <c r="G67" i="1"/>
  <c r="C67" i="1"/>
  <c r="K67" i="1" s="1"/>
  <c r="M67" i="1" s="1"/>
  <c r="M66" i="1"/>
  <c r="K66" i="1"/>
  <c r="J66" i="1"/>
  <c r="I66" i="1"/>
  <c r="F66" i="1"/>
  <c r="D66" i="1"/>
  <c r="E66" i="1" s="1"/>
  <c r="K65" i="1"/>
  <c r="M65" i="1" s="1"/>
  <c r="J65" i="1"/>
  <c r="I65" i="1"/>
  <c r="F65" i="1"/>
  <c r="E65" i="1"/>
  <c r="E64" i="1" s="1"/>
  <c r="D65" i="1"/>
  <c r="J64" i="1"/>
  <c r="H64" i="1"/>
  <c r="H73" i="1" s="1"/>
  <c r="G64" i="1"/>
  <c r="G73" i="1" s="1"/>
  <c r="F64" i="1"/>
  <c r="D64" i="1"/>
  <c r="C64" i="1"/>
  <c r="K64" i="1" s="1"/>
  <c r="M64" i="1" s="1"/>
  <c r="B62" i="1"/>
  <c r="H60" i="1"/>
  <c r="I59" i="1"/>
  <c r="D59" i="1"/>
  <c r="F59" i="1" s="1"/>
  <c r="I58" i="1"/>
  <c r="D58" i="1"/>
  <c r="F58" i="1" s="1"/>
  <c r="C58" i="1"/>
  <c r="H57" i="1"/>
  <c r="I57" i="1" s="1"/>
  <c r="G57" i="1"/>
  <c r="C57" i="1"/>
  <c r="I56" i="1"/>
  <c r="D56" i="1"/>
  <c r="F56" i="1" s="1"/>
  <c r="H55" i="1"/>
  <c r="I55" i="1" s="1"/>
  <c r="G55" i="1"/>
  <c r="G54" i="1" s="1"/>
  <c r="G60" i="1" s="1"/>
  <c r="C55" i="1"/>
  <c r="C54" i="1" s="1"/>
  <c r="C60" i="1" s="1"/>
  <c r="K53" i="1"/>
  <c r="M53" i="1" s="1"/>
  <c r="J53" i="1"/>
  <c r="I53" i="1"/>
  <c r="F53" i="1"/>
  <c r="E53" i="1"/>
  <c r="D53" i="1"/>
  <c r="K52" i="1"/>
  <c r="M52" i="1" s="1"/>
  <c r="J52" i="1"/>
  <c r="I52" i="1"/>
  <c r="D52" i="1"/>
  <c r="F52" i="1" s="1"/>
  <c r="J51" i="1"/>
  <c r="I51" i="1"/>
  <c r="H51" i="1"/>
  <c r="G51" i="1"/>
  <c r="C51" i="1"/>
  <c r="K51" i="1" s="1"/>
  <c r="M51" i="1" s="1"/>
  <c r="K50" i="1"/>
  <c r="M50" i="1" s="1"/>
  <c r="J50" i="1"/>
  <c r="I50" i="1"/>
  <c r="F50" i="1"/>
  <c r="E50" i="1"/>
  <c r="D50" i="1"/>
  <c r="M48" i="1"/>
  <c r="K48" i="1"/>
  <c r="J48" i="1"/>
  <c r="I48" i="1"/>
  <c r="F48" i="1"/>
  <c r="D48" i="1"/>
  <c r="E48" i="1" s="1"/>
  <c r="K47" i="1"/>
  <c r="M47" i="1" s="1"/>
  <c r="H47" i="1"/>
  <c r="I47" i="1" s="1"/>
  <c r="H46" i="1"/>
  <c r="I46" i="1" s="1"/>
  <c r="G46" i="1"/>
  <c r="J46" i="1" s="1"/>
  <c r="C46" i="1"/>
  <c r="D306" i="1" s="1"/>
  <c r="H306" i="1" s="1"/>
  <c r="I45" i="1"/>
  <c r="D45" i="1"/>
  <c r="F45" i="1" s="1"/>
  <c r="C45" i="1"/>
  <c r="K44" i="1"/>
  <c r="M44" i="1" s="1"/>
  <c r="J44" i="1"/>
  <c r="I44" i="1"/>
  <c r="D44" i="1"/>
  <c r="F44" i="1" s="1"/>
  <c r="K43" i="1"/>
  <c r="M43" i="1" s="1"/>
  <c r="J43" i="1"/>
  <c r="I43" i="1"/>
  <c r="D43" i="1"/>
  <c r="E43" i="1" s="1"/>
  <c r="J42" i="1"/>
  <c r="I42" i="1"/>
  <c r="F42" i="1"/>
  <c r="D42" i="1"/>
  <c r="C42" i="1"/>
  <c r="K42" i="1" s="1"/>
  <c r="M42" i="1" s="1"/>
  <c r="M41" i="1"/>
  <c r="K41" i="1"/>
  <c r="J41" i="1"/>
  <c r="I41" i="1"/>
  <c r="F41" i="1"/>
  <c r="D41" i="1"/>
  <c r="E41" i="1" s="1"/>
  <c r="K40" i="1"/>
  <c r="M40" i="1" s="1"/>
  <c r="J40" i="1"/>
  <c r="I40" i="1"/>
  <c r="F40" i="1"/>
  <c r="E40" i="1"/>
  <c r="D40" i="1"/>
  <c r="J39" i="1"/>
  <c r="H39" i="1"/>
  <c r="I39" i="1" s="1"/>
  <c r="G39" i="1"/>
  <c r="G38" i="1" s="1"/>
  <c r="C39" i="1"/>
  <c r="D305" i="1" s="1"/>
  <c r="H305" i="1" s="1"/>
  <c r="H38" i="1"/>
  <c r="K37" i="1"/>
  <c r="M37" i="1" s="1"/>
  <c r="J37" i="1"/>
  <c r="I37" i="1"/>
  <c r="D37" i="1"/>
  <c r="F37" i="1" s="1"/>
  <c r="K36" i="1"/>
  <c r="M36" i="1" s="1"/>
  <c r="J36" i="1"/>
  <c r="I36" i="1"/>
  <c r="H36" i="1"/>
  <c r="D36" i="1"/>
  <c r="F36" i="1" s="1"/>
  <c r="C36" i="1"/>
  <c r="K35" i="1"/>
  <c r="M35" i="1" s="1"/>
  <c r="J35" i="1"/>
  <c r="I35" i="1"/>
  <c r="D35" i="1"/>
  <c r="F35" i="1" s="1"/>
  <c r="J34" i="1"/>
  <c r="I34" i="1"/>
  <c r="D34" i="1"/>
  <c r="F34" i="1" s="1"/>
  <c r="C34" i="1"/>
  <c r="K34" i="1" s="1"/>
  <c r="M34" i="1" s="1"/>
  <c r="J33" i="1"/>
  <c r="I33" i="1"/>
  <c r="H33" i="1"/>
  <c r="G33" i="1"/>
  <c r="K32" i="1"/>
  <c r="M32" i="1" s="1"/>
  <c r="J32" i="1"/>
  <c r="I32" i="1"/>
  <c r="F32" i="1"/>
  <c r="E32" i="1"/>
  <c r="D32" i="1"/>
  <c r="K31" i="1"/>
  <c r="M31" i="1" s="1"/>
  <c r="J31" i="1"/>
  <c r="H31" i="1"/>
  <c r="I31" i="1" s="1"/>
  <c r="C31" i="1"/>
  <c r="K30" i="1"/>
  <c r="M30" i="1" s="1"/>
  <c r="J30" i="1"/>
  <c r="I30" i="1"/>
  <c r="F30" i="1"/>
  <c r="E30" i="1"/>
  <c r="D30" i="1"/>
  <c r="J29" i="1"/>
  <c r="H29" i="1"/>
  <c r="I29" i="1" s="1"/>
  <c r="G29" i="1"/>
  <c r="C29" i="1"/>
  <c r="D302" i="1" s="1"/>
  <c r="M28" i="1"/>
  <c r="K28" i="1"/>
  <c r="J28" i="1"/>
  <c r="I28" i="1"/>
  <c r="F28" i="1"/>
  <c r="D28" i="1"/>
  <c r="E28" i="1" s="1"/>
  <c r="E27" i="1" s="1"/>
  <c r="F27" i="1" s="1"/>
  <c r="H27" i="1"/>
  <c r="I27" i="1" s="1"/>
  <c r="G27" i="1"/>
  <c r="J27" i="1" s="1"/>
  <c r="D27" i="1"/>
  <c r="C27" i="1"/>
  <c r="D301" i="1" s="1"/>
  <c r="H301" i="1" s="1"/>
  <c r="K26" i="1"/>
  <c r="M26" i="1" s="1"/>
  <c r="J26" i="1"/>
  <c r="I26" i="1"/>
  <c r="D26" i="1"/>
  <c r="E26" i="1" s="1"/>
  <c r="E25" i="1" s="1"/>
  <c r="F25" i="1" s="1"/>
  <c r="H25" i="1"/>
  <c r="J25" i="1" s="1"/>
  <c r="G25" i="1"/>
  <c r="D25" i="1"/>
  <c r="C25" i="1"/>
  <c r="K25" i="1" s="1"/>
  <c r="M25" i="1" s="1"/>
  <c r="K24" i="1"/>
  <c r="M24" i="1" s="1"/>
  <c r="J24" i="1"/>
  <c r="I24" i="1"/>
  <c r="D24" i="1"/>
  <c r="F24" i="1" s="1"/>
  <c r="J23" i="1"/>
  <c r="I23" i="1"/>
  <c r="H23" i="1"/>
  <c r="G23" i="1"/>
  <c r="C23" i="1"/>
  <c r="K23" i="1" s="1"/>
  <c r="M23" i="1" s="1"/>
  <c r="K21" i="1"/>
  <c r="M21" i="1" s="1"/>
  <c r="J21" i="1"/>
  <c r="I21" i="1"/>
  <c r="D21" i="1"/>
  <c r="F21" i="1" s="1"/>
  <c r="M20" i="1"/>
  <c r="K20" i="1"/>
  <c r="H20" i="1"/>
  <c r="J20" i="1" s="1"/>
  <c r="H19" i="1"/>
  <c r="J19" i="1" s="1"/>
  <c r="G19" i="1"/>
  <c r="C19" i="1"/>
  <c r="K19" i="1" s="1"/>
  <c r="M19" i="1" s="1"/>
  <c r="B17" i="1"/>
  <c r="H13" i="1"/>
  <c r="I13" i="1" s="1"/>
  <c r="G13" i="1"/>
  <c r="E13" i="1"/>
  <c r="C13" i="1"/>
  <c r="I12" i="1"/>
  <c r="H12" i="1"/>
  <c r="G12" i="1"/>
  <c r="F12" i="1"/>
  <c r="E12" i="1"/>
  <c r="D12" i="1"/>
  <c r="C12" i="1"/>
  <c r="H11" i="1"/>
  <c r="B2" i="1"/>
  <c r="I38" i="1" l="1"/>
  <c r="K60" i="1"/>
  <c r="M60" i="1" s="1"/>
  <c r="C11" i="1"/>
  <c r="J38" i="1"/>
  <c r="G22" i="1"/>
  <c r="J60" i="1"/>
  <c r="G11" i="1"/>
  <c r="J11" i="1" s="1"/>
  <c r="I60" i="1"/>
  <c r="J73" i="1"/>
  <c r="G8" i="1"/>
  <c r="H8" i="1"/>
  <c r="I73" i="1"/>
  <c r="F79" i="1"/>
  <c r="E21" i="1"/>
  <c r="D23" i="1"/>
  <c r="F26" i="1"/>
  <c r="D31" i="1"/>
  <c r="D33" i="1"/>
  <c r="C38" i="1"/>
  <c r="K38" i="1" s="1"/>
  <c r="M38" i="1" s="1"/>
  <c r="E42" i="1"/>
  <c r="E39" i="1" s="1"/>
  <c r="F43" i="1"/>
  <c r="J47" i="1"/>
  <c r="D51" i="1"/>
  <c r="H54" i="1"/>
  <c r="I54" i="1" s="1"/>
  <c r="I64" i="1"/>
  <c r="H296" i="1"/>
  <c r="F337" i="1"/>
  <c r="B308" i="1"/>
  <c r="H297" i="1"/>
  <c r="F338" i="1"/>
  <c r="F71" i="1"/>
  <c r="C73" i="1"/>
  <c r="G76" i="1"/>
  <c r="K77" i="1"/>
  <c r="M77" i="1" s="1"/>
  <c r="F82" i="1"/>
  <c r="J83" i="1"/>
  <c r="J87" i="1"/>
  <c r="E88" i="1"/>
  <c r="K88" i="1"/>
  <c r="M88" i="1" s="1"/>
  <c r="J89" i="1"/>
  <c r="E93" i="1"/>
  <c r="F93" i="1"/>
  <c r="C94" i="1"/>
  <c r="E96" i="1"/>
  <c r="F96" i="1"/>
  <c r="E98" i="1"/>
  <c r="F98" i="1"/>
  <c r="E119" i="1"/>
  <c r="K27" i="1"/>
  <c r="M27" i="1" s="1"/>
  <c r="K46" i="1"/>
  <c r="M46" i="1" s="1"/>
  <c r="D311" i="1"/>
  <c r="K79" i="1"/>
  <c r="M79" i="1" s="1"/>
  <c r="D340" i="1"/>
  <c r="H340" i="1" s="1"/>
  <c r="H312" i="1"/>
  <c r="F94" i="1"/>
  <c r="I19" i="1"/>
  <c r="D20" i="1"/>
  <c r="I20" i="1"/>
  <c r="H22" i="1"/>
  <c r="E24" i="1"/>
  <c r="E23" i="1" s="1"/>
  <c r="I25" i="1"/>
  <c r="H302" i="1"/>
  <c r="D346" i="1"/>
  <c r="K29" i="1"/>
  <c r="M29" i="1" s="1"/>
  <c r="E35" i="1"/>
  <c r="E36" i="1"/>
  <c r="E37" i="1"/>
  <c r="K39" i="1"/>
  <c r="M39" i="1" s="1"/>
  <c r="E44" i="1"/>
  <c r="E45" i="1"/>
  <c r="E52" i="1"/>
  <c r="E51" i="1" s="1"/>
  <c r="E60" i="1" s="1"/>
  <c r="E56" i="1"/>
  <c r="E55" i="1" s="1"/>
  <c r="E54" i="1" s="1"/>
  <c r="D57" i="1"/>
  <c r="F57" i="1" s="1"/>
  <c r="E59" i="1"/>
  <c r="E58" i="1" s="1"/>
  <c r="E57" i="1" s="1"/>
  <c r="E68" i="1"/>
  <c r="E67" i="1" s="1"/>
  <c r="E73" i="1" s="1"/>
  <c r="E8" i="1" s="1"/>
  <c r="E69" i="1"/>
  <c r="I70" i="1"/>
  <c r="E72" i="1"/>
  <c r="E70" i="1" s="1"/>
  <c r="I76" i="1"/>
  <c r="E78" i="1"/>
  <c r="E77" i="1" s="1"/>
  <c r="F81" i="1"/>
  <c r="K81" i="1"/>
  <c r="M81" i="1" s="1"/>
  <c r="D83" i="1"/>
  <c r="F83" i="1" s="1"/>
  <c r="F84" i="1"/>
  <c r="D316" i="1"/>
  <c r="H314" i="1"/>
  <c r="F90" i="1"/>
  <c r="D89" i="1"/>
  <c r="F89" i="1" s="1"/>
  <c r="D87" i="1"/>
  <c r="F87" i="1" s="1"/>
  <c r="K97" i="1"/>
  <c r="M97" i="1" s="1"/>
  <c r="E97" i="1"/>
  <c r="C33" i="1"/>
  <c r="E34" i="1"/>
  <c r="E33" i="1" s="1"/>
  <c r="F33" i="1" s="1"/>
  <c r="D39" i="1"/>
  <c r="D47" i="1"/>
  <c r="D55" i="1"/>
  <c r="D67" i="1"/>
  <c r="F67" i="1" s="1"/>
  <c r="F78" i="1"/>
  <c r="E81" i="1"/>
  <c r="E79" i="1" s="1"/>
  <c r="K83" i="1"/>
  <c r="M83" i="1" s="1"/>
  <c r="I85" i="1"/>
  <c r="F88" i="1"/>
  <c r="E89" i="1"/>
  <c r="E90" i="1"/>
  <c r="E87" i="1" s="1"/>
  <c r="I94" i="1"/>
  <c r="J119" i="1"/>
  <c r="I119" i="1"/>
  <c r="K100" i="1"/>
  <c r="M100" i="1" s="1"/>
  <c r="F101" i="1"/>
  <c r="F105" i="1"/>
  <c r="F109" i="1"/>
  <c r="F114" i="1"/>
  <c r="F115" i="1"/>
  <c r="D118" i="1"/>
  <c r="C119" i="1"/>
  <c r="K119" i="1" s="1"/>
  <c r="M119" i="1" s="1"/>
  <c r="D122" i="1"/>
  <c r="H326" i="1"/>
  <c r="D353" i="1"/>
  <c r="K124" i="1"/>
  <c r="M124" i="1" s="1"/>
  <c r="F125" i="1"/>
  <c r="D130" i="1"/>
  <c r="F130" i="1" s="1"/>
  <c r="D357" i="1"/>
  <c r="D132" i="1"/>
  <c r="F132" i="1" s="1"/>
  <c r="J140" i="1"/>
  <c r="E142" i="1"/>
  <c r="E146" i="1"/>
  <c r="K152" i="1"/>
  <c r="M152" i="1" s="1"/>
  <c r="I163" i="1"/>
  <c r="H151" i="1"/>
  <c r="K106" i="1"/>
  <c r="M106" i="1" s="1"/>
  <c r="F120" i="1"/>
  <c r="D124" i="1"/>
  <c r="F124" i="1" s="1"/>
  <c r="D354" i="1"/>
  <c r="H354" i="1" s="1"/>
  <c r="H327" i="1"/>
  <c r="K126" i="1"/>
  <c r="M126" i="1" s="1"/>
  <c r="F128" i="1"/>
  <c r="F137" i="1"/>
  <c r="K137" i="1"/>
  <c r="M137" i="1" s="1"/>
  <c r="F152" i="1"/>
  <c r="E99" i="1"/>
  <c r="E94" i="1" s="1"/>
  <c r="I100" i="1"/>
  <c r="D351" i="1"/>
  <c r="H351" i="1" s="1"/>
  <c r="D332" i="1"/>
  <c r="H324" i="1"/>
  <c r="K120" i="1"/>
  <c r="M120" i="1" s="1"/>
  <c r="D355" i="1"/>
  <c r="H355" i="1" s="1"/>
  <c r="H328" i="1"/>
  <c r="K128" i="1"/>
  <c r="M128" i="1" s="1"/>
  <c r="F140" i="1"/>
  <c r="D139" i="1"/>
  <c r="F139" i="1" s="1"/>
  <c r="F145" i="1"/>
  <c r="E145" i="1"/>
  <c r="D149" i="1"/>
  <c r="F149" i="1" s="1"/>
  <c r="F150" i="1"/>
  <c r="I152" i="1"/>
  <c r="G151" i="1"/>
  <c r="J151" i="1" s="1"/>
  <c r="J152" i="1"/>
  <c r="I168" i="1"/>
  <c r="D352" i="1"/>
  <c r="H352" i="1" s="1"/>
  <c r="H325" i="1"/>
  <c r="K122" i="1"/>
  <c r="M122" i="1" s="1"/>
  <c r="D356" i="1"/>
  <c r="H356" i="1" s="1"/>
  <c r="H329" i="1"/>
  <c r="K130" i="1"/>
  <c r="M130" i="1" s="1"/>
  <c r="F135" i="1"/>
  <c r="H331" i="1"/>
  <c r="D358" i="1"/>
  <c r="H358" i="1" s="1"/>
  <c r="I137" i="1"/>
  <c r="E150" i="1"/>
  <c r="E149" i="1" s="1"/>
  <c r="F155" i="1"/>
  <c r="E155" i="1"/>
  <c r="E152" i="1" s="1"/>
  <c r="E151" i="1" s="1"/>
  <c r="J175" i="1"/>
  <c r="F181" i="1"/>
  <c r="D164" i="1"/>
  <c r="K169" i="1"/>
  <c r="M169" i="1" s="1"/>
  <c r="D176" i="1"/>
  <c r="C180" i="1"/>
  <c r="G180" i="1"/>
  <c r="I180" i="1" s="1"/>
  <c r="J185" i="1"/>
  <c r="J208" i="1"/>
  <c r="F209" i="1"/>
  <c r="J216" i="1"/>
  <c r="J220" i="1"/>
  <c r="G219" i="1"/>
  <c r="F224" i="1"/>
  <c r="E224" i="1"/>
  <c r="E220" i="1" s="1"/>
  <c r="E219" i="1" s="1"/>
  <c r="D220" i="1"/>
  <c r="J231" i="1"/>
  <c r="G230" i="1"/>
  <c r="H239" i="1"/>
  <c r="I240" i="1"/>
  <c r="K185" i="1"/>
  <c r="M185" i="1" s="1"/>
  <c r="F350" i="1"/>
  <c r="H323" i="1"/>
  <c r="E190" i="1"/>
  <c r="E180" i="1" s="1"/>
  <c r="E179" i="1" s="1"/>
  <c r="F198" i="1"/>
  <c r="E198" i="1"/>
  <c r="H218" i="1"/>
  <c r="F160" i="1"/>
  <c r="E165" i="1"/>
  <c r="E164" i="1" s="1"/>
  <c r="E163" i="1" s="1"/>
  <c r="G168" i="1"/>
  <c r="J168" i="1" s="1"/>
  <c r="I169" i="1"/>
  <c r="E172" i="1"/>
  <c r="E169" i="1" s="1"/>
  <c r="E168" i="1" s="1"/>
  <c r="E177" i="1"/>
  <c r="E176" i="1" s="1"/>
  <c r="E175" i="1" s="1"/>
  <c r="K181" i="1"/>
  <c r="M181" i="1" s="1"/>
  <c r="F182" i="1"/>
  <c r="D190" i="1"/>
  <c r="D180" i="1" s="1"/>
  <c r="M192" i="1"/>
  <c r="M190" i="1" s="1"/>
  <c r="F195" i="1"/>
  <c r="F202" i="1"/>
  <c r="K202" i="1"/>
  <c r="M202" i="1" s="1"/>
  <c r="D206" i="1"/>
  <c r="F206" i="1" s="1"/>
  <c r="F207" i="1"/>
  <c r="E207" i="1"/>
  <c r="E206" i="1" s="1"/>
  <c r="E201" i="1" s="1"/>
  <c r="F215" i="1"/>
  <c r="E215" i="1"/>
  <c r="E213" i="1" s="1"/>
  <c r="E208" i="1" s="1"/>
  <c r="I230" i="1"/>
  <c r="F237" i="1"/>
  <c r="F240" i="1"/>
  <c r="D239" i="1"/>
  <c r="F239" i="1" s="1"/>
  <c r="D201" i="1"/>
  <c r="F201" i="1" s="1"/>
  <c r="J201" i="1"/>
  <c r="D211" i="1"/>
  <c r="F211" i="1" s="1"/>
  <c r="F212" i="1"/>
  <c r="E212" i="1"/>
  <c r="E211" i="1" s="1"/>
  <c r="F318" i="1"/>
  <c r="C219" i="1"/>
  <c r="K219" i="1" s="1"/>
  <c r="M219" i="1" s="1"/>
  <c r="D226" i="1"/>
  <c r="F226" i="1" s="1"/>
  <c r="F227" i="1"/>
  <c r="E227" i="1"/>
  <c r="E226" i="1" s="1"/>
  <c r="C230" i="1"/>
  <c r="F234" i="1"/>
  <c r="E234" i="1"/>
  <c r="D231" i="1"/>
  <c r="J240" i="1"/>
  <c r="F205" i="1"/>
  <c r="F210" i="1"/>
  <c r="E242" i="1"/>
  <c r="E245" i="1"/>
  <c r="E244" i="1" s="1"/>
  <c r="I246" i="1"/>
  <c r="F252" i="1"/>
  <c r="K252" i="1"/>
  <c r="M252" i="1" s="1"/>
  <c r="H320" i="1"/>
  <c r="F347" i="1"/>
  <c r="H347" i="1" s="1"/>
  <c r="K226" i="1"/>
  <c r="M226" i="1" s="1"/>
  <c r="I231" i="1"/>
  <c r="E233" i="1"/>
  <c r="E231" i="1" s="1"/>
  <c r="E230" i="1" s="1"/>
  <c r="E218" i="1" s="1"/>
  <c r="E236" i="1"/>
  <c r="E235" i="1" s="1"/>
  <c r="E241" i="1"/>
  <c r="E240" i="1" s="1"/>
  <c r="E239" i="1" s="1"/>
  <c r="F245" i="1"/>
  <c r="E247" i="1"/>
  <c r="E246" i="1" s="1"/>
  <c r="J271" i="1"/>
  <c r="G270" i="1"/>
  <c r="H337" i="1"/>
  <c r="F309" i="1"/>
  <c r="F330" i="1"/>
  <c r="F357" i="1" s="1"/>
  <c r="K216" i="1"/>
  <c r="M216" i="1" s="1"/>
  <c r="D251" i="1"/>
  <c r="H251" i="1"/>
  <c r="J252" i="1"/>
  <c r="H292" i="1"/>
  <c r="H338" i="1"/>
  <c r="F346" i="1"/>
  <c r="K271" i="1"/>
  <c r="M271" i="1" s="1"/>
  <c r="C270" i="1"/>
  <c r="K270" i="1" s="1"/>
  <c r="M270" i="1" s="1"/>
  <c r="E272" i="1"/>
  <c r="E271" i="1" s="1"/>
  <c r="D339" i="1"/>
  <c r="H339" i="1" s="1"/>
  <c r="F254" i="1"/>
  <c r="C266" i="1"/>
  <c r="F269" i="1"/>
  <c r="D271" i="1"/>
  <c r="H271" i="1"/>
  <c r="J272" i="1"/>
  <c r="F274" i="1"/>
  <c r="F277" i="1"/>
  <c r="D279" i="1"/>
  <c r="D285" i="1"/>
  <c r="F285" i="1" s="1"/>
  <c r="H285" i="1"/>
  <c r="I285" i="1" s="1"/>
  <c r="J286" i="1"/>
  <c r="F288" i="1"/>
  <c r="H298" i="1"/>
  <c r="H300" i="1"/>
  <c r="B307" i="1"/>
  <c r="F343" i="1"/>
  <c r="K272" i="1"/>
  <c r="M272" i="1" s="1"/>
  <c r="F283" i="1"/>
  <c r="K286" i="1"/>
  <c r="M286" i="1" s="1"/>
  <c r="D341" i="1"/>
  <c r="H341" i="1" s="1"/>
  <c r="F342" i="1"/>
  <c r="H342" i="1" s="1"/>
  <c r="E260" i="1"/>
  <c r="E261" i="1"/>
  <c r="I268" i="1"/>
  <c r="E289" i="1"/>
  <c r="E286" i="1" s="1"/>
  <c r="E285" i="1" s="1"/>
  <c r="E291" i="1"/>
  <c r="E290" i="1" s="1"/>
  <c r="F353" i="1"/>
  <c r="D267" i="1"/>
  <c r="H267" i="1"/>
  <c r="F180" i="1" l="1"/>
  <c r="E262" i="1"/>
  <c r="E11" i="1"/>
  <c r="F279" i="1"/>
  <c r="D278" i="1"/>
  <c r="F278" i="1" s="1"/>
  <c r="H270" i="1"/>
  <c r="I270" i="1" s="1"/>
  <c r="I271" i="1"/>
  <c r="E270" i="1"/>
  <c r="I251" i="1"/>
  <c r="J251" i="1"/>
  <c r="F231" i="1"/>
  <c r="D230" i="1"/>
  <c r="F345" i="1"/>
  <c r="H345" i="1" s="1"/>
  <c r="H318" i="1"/>
  <c r="F359" i="1"/>
  <c r="I239" i="1"/>
  <c r="J239" i="1"/>
  <c r="D219" i="1"/>
  <c r="F219" i="1" s="1"/>
  <c r="J219" i="1"/>
  <c r="I219" i="1"/>
  <c r="C179" i="1"/>
  <c r="K180" i="1"/>
  <c r="M180" i="1" s="1"/>
  <c r="D208" i="1"/>
  <c r="F208" i="1" s="1"/>
  <c r="H357" i="1"/>
  <c r="D46" i="1"/>
  <c r="F46" i="1" s="1"/>
  <c r="F47" i="1"/>
  <c r="E47" i="1"/>
  <c r="E46" i="1" s="1"/>
  <c r="E38" i="1" s="1"/>
  <c r="F23" i="1"/>
  <c r="G178" i="1"/>
  <c r="J76" i="1"/>
  <c r="J8" i="1"/>
  <c r="F271" i="1"/>
  <c r="D270" i="1"/>
  <c r="F270" i="1" s="1"/>
  <c r="F251" i="1"/>
  <c r="D13" i="1"/>
  <c r="F13" i="1" s="1"/>
  <c r="J270" i="1"/>
  <c r="F332" i="1"/>
  <c r="F334" i="1" s="1"/>
  <c r="F176" i="1"/>
  <c r="D175" i="1"/>
  <c r="I151" i="1"/>
  <c r="E140" i="1"/>
  <c r="E139" i="1" s="1"/>
  <c r="H330" i="1"/>
  <c r="H353" i="1"/>
  <c r="F118" i="1"/>
  <c r="E118" i="1"/>
  <c r="E76" i="1" s="1"/>
  <c r="E178" i="1" s="1"/>
  <c r="E15" i="1" s="1"/>
  <c r="F39" i="1"/>
  <c r="H346" i="1"/>
  <c r="H49" i="1"/>
  <c r="I22" i="1"/>
  <c r="H311" i="1"/>
  <c r="K73" i="1"/>
  <c r="M73" i="1" s="1"/>
  <c r="C8" i="1"/>
  <c r="B309" i="1"/>
  <c r="D29" i="1"/>
  <c r="F31" i="1"/>
  <c r="E31" i="1"/>
  <c r="E29" i="1" s="1"/>
  <c r="I8" i="1"/>
  <c r="D73" i="1"/>
  <c r="J267" i="1"/>
  <c r="H266" i="1"/>
  <c r="I267" i="1"/>
  <c r="J230" i="1"/>
  <c r="G218" i="1"/>
  <c r="J218" i="1" s="1"/>
  <c r="H178" i="1"/>
  <c r="D317" i="1"/>
  <c r="C76" i="1"/>
  <c r="K94" i="1"/>
  <c r="M94" i="1" s="1"/>
  <c r="F360" i="1"/>
  <c r="K11" i="1"/>
  <c r="M11" i="1" s="1"/>
  <c r="F267" i="1"/>
  <c r="D266" i="1"/>
  <c r="D292" i="1"/>
  <c r="F292" i="1" s="1"/>
  <c r="K266" i="1"/>
  <c r="M266" i="1" s="1"/>
  <c r="J285" i="1"/>
  <c r="K230" i="1"/>
  <c r="M230" i="1" s="1"/>
  <c r="C218" i="1"/>
  <c r="K218" i="1" s="1"/>
  <c r="M218" i="1" s="1"/>
  <c r="I218" i="1"/>
  <c r="H332" i="1"/>
  <c r="J180" i="1"/>
  <c r="G179" i="1"/>
  <c r="F164" i="1"/>
  <c r="D163" i="1"/>
  <c r="H262" i="1"/>
  <c r="F122" i="1"/>
  <c r="D119" i="1"/>
  <c r="F119" i="1" s="1"/>
  <c r="F55" i="1"/>
  <c r="D54" i="1"/>
  <c r="F54" i="1" s="1"/>
  <c r="D303" i="1"/>
  <c r="K33" i="1"/>
  <c r="M33" i="1" s="1"/>
  <c r="C22" i="1"/>
  <c r="D343" i="1"/>
  <c r="H343" i="1" s="1"/>
  <c r="H316" i="1"/>
  <c r="D19" i="1"/>
  <c r="F20" i="1"/>
  <c r="E20" i="1"/>
  <c r="E19" i="1" s="1"/>
  <c r="D60" i="1"/>
  <c r="F51" i="1"/>
  <c r="G49" i="1"/>
  <c r="J22" i="1"/>
  <c r="I11" i="1"/>
  <c r="G10" i="1" l="1"/>
  <c r="G6" i="1"/>
  <c r="J49" i="1"/>
  <c r="G61" i="1"/>
  <c r="F19" i="1"/>
  <c r="H264" i="1"/>
  <c r="H16" i="1"/>
  <c r="H7" i="1" s="1"/>
  <c r="D344" i="1"/>
  <c r="H344" i="1" s="1"/>
  <c r="H317" i="1"/>
  <c r="F73" i="1"/>
  <c r="D8" i="1"/>
  <c r="F29" i="1"/>
  <c r="D334" i="1"/>
  <c r="D38" i="1"/>
  <c r="F175" i="1"/>
  <c r="D168" i="1"/>
  <c r="F168" i="1" s="1"/>
  <c r="F230" i="1"/>
  <c r="D218" i="1"/>
  <c r="F218" i="1" s="1"/>
  <c r="E264" i="1"/>
  <c r="E16" i="1"/>
  <c r="E7" i="1" s="1"/>
  <c r="C49" i="1"/>
  <c r="K22" i="1"/>
  <c r="M22" i="1" s="1"/>
  <c r="F163" i="1"/>
  <c r="D151" i="1"/>
  <c r="F151" i="1" s="1"/>
  <c r="F266" i="1"/>
  <c r="G292" i="1" s="1"/>
  <c r="E292" i="1"/>
  <c r="I178" i="1"/>
  <c r="H15" i="1"/>
  <c r="K8" i="1"/>
  <c r="M8" i="1" s="1"/>
  <c r="J178" i="1"/>
  <c r="G15" i="1"/>
  <c r="D179" i="1"/>
  <c r="I266" i="1"/>
  <c r="J266" i="1"/>
  <c r="I49" i="1"/>
  <c r="H10" i="1"/>
  <c r="H6" i="1"/>
  <c r="I6" i="1" s="1"/>
  <c r="H61" i="1"/>
  <c r="F60" i="1"/>
  <c r="D11" i="1"/>
  <c r="D307" i="1"/>
  <c r="H307" i="1" s="1"/>
  <c r="D350" i="1"/>
  <c r="H303" i="1"/>
  <c r="D308" i="1"/>
  <c r="G262" i="1"/>
  <c r="J179" i="1"/>
  <c r="I179" i="1"/>
  <c r="C178" i="1"/>
  <c r="K76" i="1"/>
  <c r="M76" i="1" s="1"/>
  <c r="D76" i="1"/>
  <c r="H334" i="1"/>
  <c r="E22" i="1"/>
  <c r="C262" i="1"/>
  <c r="F335" i="1" s="1"/>
  <c r="K179" i="1"/>
  <c r="M179" i="1" s="1"/>
  <c r="D178" i="1" l="1"/>
  <c r="F76" i="1"/>
  <c r="E49" i="1"/>
  <c r="J15" i="1"/>
  <c r="K178" i="1"/>
  <c r="M178" i="1" s="1"/>
  <c r="C15" i="1"/>
  <c r="D309" i="1"/>
  <c r="H309" i="1" s="1"/>
  <c r="H308" i="1"/>
  <c r="F11" i="1"/>
  <c r="N11" i="1"/>
  <c r="H5" i="1"/>
  <c r="I61" i="1"/>
  <c r="J6" i="1"/>
  <c r="F8" i="1"/>
  <c r="J10" i="1"/>
  <c r="G9" i="1"/>
  <c r="D359" i="1"/>
  <c r="H350" i="1"/>
  <c r="H359" i="1" s="1"/>
  <c r="H360" i="1" s="1"/>
  <c r="I10" i="1"/>
  <c r="H9" i="1"/>
  <c r="I9" i="1" s="1"/>
  <c r="D262" i="1"/>
  <c r="F179" i="1"/>
  <c r="F38" i="1"/>
  <c r="D22" i="1"/>
  <c r="D49" i="1" s="1"/>
  <c r="J61" i="1"/>
  <c r="E14" i="1"/>
  <c r="C264" i="1"/>
  <c r="K264" i="1" s="1"/>
  <c r="M264" i="1" s="1"/>
  <c r="K262" i="1"/>
  <c r="M262" i="1" s="1"/>
  <c r="C16" i="1"/>
  <c r="G264" i="1"/>
  <c r="J264" i="1" s="1"/>
  <c r="J262" i="1"/>
  <c r="G16" i="1"/>
  <c r="G14" i="1" s="1"/>
  <c r="J14" i="1" s="1"/>
  <c r="H14" i="1"/>
  <c r="I15" i="1"/>
  <c r="J292" i="1"/>
  <c r="I292" i="1"/>
  <c r="K49" i="1"/>
  <c r="M49" i="1" s="1"/>
  <c r="C10" i="1"/>
  <c r="C6" i="1"/>
  <c r="K6" i="1" s="1"/>
  <c r="M6" i="1" s="1"/>
  <c r="C61" i="1"/>
  <c r="D335" i="1"/>
  <c r="H335" i="1" s="1"/>
  <c r="D360" i="1"/>
  <c r="I262" i="1"/>
  <c r="I16" i="1" s="1"/>
  <c r="D361" i="1" l="1"/>
  <c r="I14" i="1"/>
  <c r="K16" i="1"/>
  <c r="M16" i="1" s="1"/>
  <c r="C7" i="1"/>
  <c r="G5" i="1"/>
  <c r="J5" i="1" s="1"/>
  <c r="K15" i="1"/>
  <c r="M15" i="1" s="1"/>
  <c r="C14" i="1"/>
  <c r="K14" i="1" s="1"/>
  <c r="M14" i="1" s="1"/>
  <c r="F22" i="1"/>
  <c r="K61" i="1"/>
  <c r="M61" i="1" s="1"/>
  <c r="C5" i="1"/>
  <c r="I264" i="1"/>
  <c r="E10" i="1"/>
  <c r="E9" i="1" s="1"/>
  <c r="E6" i="1"/>
  <c r="E61" i="1"/>
  <c r="E5" i="1" s="1"/>
  <c r="D264" i="1"/>
  <c r="F264" i="1" s="1"/>
  <c r="F262" i="1"/>
  <c r="D16" i="1"/>
  <c r="J16" i="1"/>
  <c r="G7" i="1"/>
  <c r="C9" i="1"/>
  <c r="K9" i="1" s="1"/>
  <c r="M9" i="1" s="1"/>
  <c r="K10" i="1"/>
  <c r="M10" i="1" s="1"/>
  <c r="D6" i="1"/>
  <c r="F6" i="1" s="1"/>
  <c r="F49" i="1"/>
  <c r="D10" i="1"/>
  <c r="D61" i="1"/>
  <c r="J9" i="1"/>
  <c r="I5" i="1"/>
  <c r="F178" i="1"/>
  <c r="D15" i="1"/>
  <c r="J7" i="1" l="1"/>
  <c r="I7" i="1"/>
  <c r="K5" i="1"/>
  <c r="M5" i="1" s="1"/>
  <c r="F15" i="1"/>
  <c r="D14" i="1"/>
  <c r="F14" i="1" s="1"/>
  <c r="F61" i="1"/>
  <c r="D5" i="1"/>
  <c r="F5" i="1" s="1"/>
  <c r="F16" i="1"/>
  <c r="D7" i="1"/>
  <c r="F7" i="1" s="1"/>
  <c r="D9" i="1"/>
  <c r="F9" i="1" s="1"/>
  <c r="F10" i="1"/>
  <c r="K7" i="1"/>
  <c r="M7" i="1" s="1"/>
  <c r="F361" i="1"/>
  <c r="H361" i="1"/>
  <c r="N5" i="1" l="1"/>
  <c r="O5" i="1" s="1"/>
</calcChain>
</file>

<file path=xl/comments1.xml><?xml version="1.0" encoding="utf-8"?>
<comments xmlns="http://schemas.openxmlformats.org/spreadsheetml/2006/main">
  <authors>
    <author>Ryzen</author>
  </authors>
  <commentList>
    <comment ref="C123" authorId="0">
      <text>
        <r>
          <rPr>
            <b/>
            <sz val="9"/>
            <color indexed="81"/>
            <rFont val="Tahoma"/>
            <family val="2"/>
            <charset val="204"/>
          </rPr>
          <t>Ryzen:</t>
        </r>
        <r>
          <rPr>
            <sz val="9"/>
            <color indexed="81"/>
            <rFont val="Tahoma"/>
            <family val="2"/>
            <charset val="204"/>
          </rPr>
          <t xml:space="preserve">
передвижка 10.05.2023</t>
        </r>
      </text>
    </comment>
  </commentList>
</comments>
</file>

<file path=xl/sharedStrings.xml><?xml version="1.0" encoding="utf-8"?>
<sst xmlns="http://schemas.openxmlformats.org/spreadsheetml/2006/main" count="440" uniqueCount="268">
  <si>
    <t>Муниципальное бюджетное общеобразовательное учреждение "Заозерненская средняя школа города Евпатории Республики Крым"</t>
  </si>
  <si>
    <t>Наименование мероприятия (ЗСШ)</t>
  </si>
  <si>
    <t>Код  БК / СУБКОСГУ</t>
  </si>
  <si>
    <t>Утвержденные плановые назначения   на 2024 год, руб.</t>
  </si>
  <si>
    <t>Исполнено на текущий период 2024, руб.</t>
  </si>
  <si>
    <t xml:space="preserve">Остаток </t>
  </si>
  <si>
    <t>Показатели исполнения на 2024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</si>
  <si>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</si>
  <si>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</si>
  <si>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Проверка</t>
  </si>
  <si>
    <t>Стало</t>
  </si>
  <si>
    <t>Было</t>
  </si>
  <si>
    <t>Изменения</t>
  </si>
  <si>
    <t>ВЕСЬ БЮДЖЕТ 0702+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</si>
  <si>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</si>
  <si>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</si>
  <si>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</si>
  <si>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</si>
  <si>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</si>
  <si>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</t>
  </si>
  <si>
    <t>Расходы на мероприятия в рамках муниципальной программы "Социальная защита населения городского округа Евпатория Республики Крым"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</si>
  <si>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</si>
  <si>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</si>
  <si>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</si>
  <si>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ТЕКУЩИЙ ПЕРИОД</t>
  </si>
  <si>
    <t>Утвержденные плановые назначения             на 2024 год, руб.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</si>
  <si>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</si>
  <si>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</si>
  <si>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</si>
  <si>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</si>
  <si>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</si>
  <si>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</si>
  <si>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</si>
  <si>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</si>
  <si>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</si>
  <si>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</si>
  <si>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</si>
  <si>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</si>
  <si>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</si>
  <si>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</si>
  <si>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</si>
  <si>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</si>
  <si>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</si>
  <si>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</si>
  <si>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</si>
  <si>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</si>
  <si>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</si>
  <si>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</si>
  <si>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</si>
  <si>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</si>
  <si>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</si>
  <si>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периодических изданий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</si>
  <si>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</si>
  <si>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</si>
  <si>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</si>
  <si>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</si>
  <si>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</si>
  <si>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</si>
  <si>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</si>
  <si>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</si>
  <si>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</si>
  <si>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</si>
  <si>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</si>
  <si>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</si>
  <si>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Мероприятия по пожарной безопасности 1.2.3</t>
  </si>
  <si>
    <t>Установка и настройка автоматизированной системы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</si>
  <si>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</si>
  <si>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911 0702 11000S1580 612</t>
  </si>
  <si>
    <t>Мероприятия по антитеррору 1.2.4</t>
  </si>
  <si>
    <t>226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</si>
  <si>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</si>
  <si>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</si>
  <si>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</si>
  <si>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ФЕДЕРАЛЬНЫЙ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</si>
  <si>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</si>
  <si>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</si>
  <si>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</si>
  <si>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11000L3030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</si>
  <si>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</si>
  <si>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</si>
  <si>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</si>
  <si>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</si>
  <si>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</si>
  <si>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</si>
  <si>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</si>
  <si>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</si>
  <si>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</si>
  <si>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2024 год</t>
  </si>
  <si>
    <t>Мероприятия по содержанию имущества  п.1.2.1</t>
  </si>
  <si>
    <t>П. 1.2.1</t>
  </si>
  <si>
    <t>212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</si>
  <si>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</si>
  <si>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</si>
  <si>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</si>
  <si>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</si>
  <si>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</si>
  <si>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</si>
  <si>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</si>
  <si>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</si>
  <si>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</si>
  <si>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</si>
  <si>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</si>
  <si>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</si>
  <si>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</si>
  <si>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</si>
  <si>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</si>
  <si>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</si>
  <si>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</si>
  <si>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</si>
  <si>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</si>
  <si>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</si>
  <si>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</si>
  <si>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Санитарно-гигиеническое обслуживание, мойка и чистка имущества</t>
  </si>
  <si>
    <t>Поверка, техническое обслуживание и ремонт оборудования, инженерных сетей, сетей отопления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</si>
  <si>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</si>
  <si>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</si>
  <si>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</si>
  <si>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</si>
  <si>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</si>
  <si>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</si>
  <si>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</si>
  <si>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</si>
  <si>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</si>
  <si>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</si>
  <si>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</si>
  <si>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</si>
  <si>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</si>
  <si>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</si>
  <si>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</si>
  <si>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Оплата услуг БТИ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</si>
  <si>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</si>
  <si>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</si>
  <si>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</si>
  <si>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</si>
  <si>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</si>
  <si>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</si>
  <si>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</si>
  <si>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</si>
  <si>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</si>
  <si>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</si>
  <si>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</si>
  <si>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</si>
  <si>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</si>
  <si>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</si>
  <si>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</si>
  <si>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</si>
  <si>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</si>
  <si>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</si>
  <si>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</si>
  <si>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Подписка на печатные периодические издания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</si>
  <si>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</si>
  <si>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</si>
  <si>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</si>
  <si>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</si>
  <si>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</si>
  <si>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</si>
  <si>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</si>
  <si>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</si>
  <si>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</si>
  <si>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</si>
  <si>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фасада здания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</si>
  <si>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</si>
  <si>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</si>
  <si>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</si>
  <si>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</si>
  <si>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</si>
  <si>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</si>
  <si>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</si>
  <si>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</si>
  <si>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</si>
  <si>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</si>
  <si>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</si>
  <si>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</si>
  <si>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</si>
  <si>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</si>
  <si>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</si>
  <si>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</si>
  <si>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</si>
  <si>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</si>
  <si>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</si>
  <si>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</si>
  <si>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</si>
  <si>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</si>
  <si>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</si>
  <si>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</si>
  <si>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</si>
  <si>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</si>
  <si>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</si>
  <si>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</si>
  <si>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</si>
  <si>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Установка и настройка авотматизированной системы</t>
  </si>
  <si>
    <t>310</t>
  </si>
  <si>
    <t>Приобретение компьютерной техники (для АУП, специалистов, кроме педагогических работников)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</si>
  <si>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</si>
  <si>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игрового оборудования</t>
  </si>
  <si>
    <t>Приобретение ковров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</si>
  <si>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</si>
  <si>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</si>
  <si>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</si>
  <si>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>Приобретение мягкого инвентаря (ЮНАРМИЯ)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</si>
  <si>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</si>
  <si>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</si>
  <si>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</si>
  <si>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</si>
  <si>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</si>
  <si>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</si>
  <si>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</si>
  <si>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</si>
  <si>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</si>
  <si>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</si>
  <si>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</si>
  <si>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</si>
  <si>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</si>
  <si>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</si>
  <si>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</si>
  <si>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</si>
  <si>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</si>
  <si>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</si>
  <si>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911 0310 09003 20130   612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</si>
  <si>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</si>
  <si>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</si>
  <si>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911 1006 05000 20080 612</t>
  </si>
  <si>
    <t>3100026</t>
  </si>
  <si>
    <t>3100267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</si>
  <si>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</si>
  <si>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</si>
  <si>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</si>
  <si>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</si>
  <si>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</si>
  <si>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Расходы, связанные с исполнением судебных актов и судебным производством в рамках непрограммных направлений расходов</t>
  </si>
  <si>
    <t>0702 7400020390  612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</si>
  <si>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</si>
  <si>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</si>
  <si>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</si>
  <si>
    <t>ПЕРЕХОДЯЩИЕ ОСТАТКИ ПО ИНЫМ ЦЕЛЯМ</t>
  </si>
  <si>
    <t xml:space="preserve">ВСЕГО 0702 1100202590 612, в том числе </t>
  </si>
  <si>
    <t>Мероприятия по пожарной безопасности</t>
  </si>
  <si>
    <t>П.1.2.1</t>
  </si>
  <si>
    <t>Работы, услуги по содержанию имущества, в т.ч.:</t>
  </si>
  <si>
    <t>Проведение государственной экспертизы проектной документаци, осуществление строительного контроля, включая авторский надзор за капитальным ремонтом объектов капитального строительства</t>
  </si>
  <si>
    <t>ВСЕГО  0702 1100020180 612, в том числе</t>
  </si>
  <si>
    <t>Ремонты</t>
  </si>
  <si>
    <t>2250207 (243)</t>
  </si>
  <si>
    <t>2250440 (243)</t>
  </si>
  <si>
    <t>Работы по присоединению к сетям инженерно-технического обеспечения, по увеличению потребляемой мощности</t>
  </si>
  <si>
    <t>Разработка проектной и сметной документации для установки объектов нефинансовых активов</t>
  </si>
  <si>
    <t>Увеличение стоимости основных средств, в т.ч.:</t>
  </si>
  <si>
    <t>Мероприятия по антитеррору</t>
  </si>
  <si>
    <t>ВСЕГО 2022 г.</t>
  </si>
  <si>
    <t>Годовые планы</t>
  </si>
  <si>
    <t>ФБ 612</t>
  </si>
  <si>
    <t>сумма</t>
  </si>
  <si>
    <t>РБ 611</t>
  </si>
  <si>
    <t>РБ 612</t>
  </si>
  <si>
    <t>РБ (611+ 612)</t>
  </si>
  <si>
    <t>310+340</t>
  </si>
  <si>
    <t>всего</t>
  </si>
  <si>
    <t>МБ 611</t>
  </si>
  <si>
    <t>МБ 612</t>
  </si>
  <si>
    <t>МБ (611+612)</t>
  </si>
  <si>
    <t>225 (244)</t>
  </si>
  <si>
    <t>225 (243)</t>
  </si>
  <si>
    <t>226 (244)</t>
  </si>
  <si>
    <t>226 (243)</t>
  </si>
  <si>
    <t xml:space="preserve">МБ +РБ 611 </t>
  </si>
  <si>
    <t>МБ +РБ+ФБ 612</t>
  </si>
  <si>
    <t>МБ +РБ+ФБ (611+612)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</si>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</sst>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_р_._-;\-* #,##0.00_р_._-;_-* &quot;-&quot;??_р_._-;_-@"/>
    <numFmt numFmtId="169" formatCode="_-* #,##0.00\ _₽_-;\-* #,##0.00\ _₽_-;_-* \-??\ _₽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i/>
      <sz val="14"/>
      <name val="Times New Roman"/>
      <family val="1"/>
      <charset val="204"/>
    </font>
    <font>
      <sz val="14"/>
      <name val="Calibri"/>
      <family val="2"/>
      <charset val="1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i/>
      <sz val="11"/>
      <color rgb="FF000000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sz val="14"/>
      <color theme="9" tint="-0.499984740745262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name val="Calibri"/>
      <family val="2"/>
      <charset val="204"/>
    </font>
  </fonts>
  <fills count="8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FFC000"/>
        <bgColor rgb="FFE6B9B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01E4EF"/>
        <bgColor rgb="FFFDEADA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9" tint="0.39997558519241921"/>
        <bgColor rgb="FFFDEADA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theme="2" tint="-0.249977111117893"/>
        <bgColor rgb="FFFDEADA"/>
      </patternFill>
    </fill>
    <fill>
      <patternFill patternType="solid">
        <fgColor theme="8" tint="0.39997558519241921"/>
        <bgColor rgb="FFFFCC00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rgb="FFFFFF00"/>
        <bgColor rgb="FFFDEA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99FF99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theme="5" tint="0.59999389629810485"/>
        <bgColor rgb="FFCCC1DA"/>
      </patternFill>
    </fill>
    <fill>
      <patternFill patternType="solid">
        <fgColor theme="5" tint="0.59999389629810485"/>
        <bgColor rgb="FFE6E0EC"/>
      </patternFill>
    </fill>
    <fill>
      <patternFill patternType="solid">
        <fgColor rgb="FFFBD4B4"/>
        <bgColor rgb="FFFBD4B4"/>
      </patternFill>
    </fill>
    <fill>
      <patternFill patternType="solid">
        <fgColor theme="9" tint="0.59999389629810485"/>
        <bgColor rgb="FFCCC1DA"/>
      </patternFill>
    </fill>
    <fill>
      <patternFill patternType="solid">
        <fgColor theme="9" tint="0.59999389629810485"/>
        <bgColor rgb="FFE6E0EC"/>
      </patternFill>
    </fill>
    <fill>
      <patternFill patternType="solid">
        <fgColor rgb="FFC2D69B"/>
        <bgColor rgb="FFC2D69B"/>
      </patternFill>
    </fill>
    <fill>
      <patternFill patternType="solid">
        <fgColor theme="6" tint="0.39997558519241921"/>
        <bgColor rgb="FFCCC1DA"/>
      </patternFill>
    </fill>
    <fill>
      <patternFill patternType="solid">
        <fgColor theme="6" tint="0.39997558519241921"/>
        <bgColor rgb="FFE6E0EC"/>
      </patternFill>
    </fill>
    <fill>
      <patternFill patternType="solid">
        <fgColor theme="9" tint="0.59999389629810485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rgb="FFFFCCFF"/>
        <bgColor rgb="FFE6E0EC"/>
      </patternFill>
    </fill>
    <fill>
      <patternFill patternType="solid">
        <fgColor theme="0"/>
        <bgColor theme="0"/>
      </patternFill>
    </fill>
    <fill>
      <patternFill patternType="solid">
        <fgColor rgb="FFD7E4BD"/>
        <bgColor rgb="FFD9D9D9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Border="0" applyProtection="0"/>
    <xf numFmtId="0" fontId="45" fillId="0" borderId="0"/>
    <xf numFmtId="0" fontId="45" fillId="0" borderId="0"/>
    <xf numFmtId="0" fontId="45" fillId="0" borderId="0"/>
    <xf numFmtId="0" fontId="51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Border="0" applyProtection="0"/>
  </cellStyleXfs>
  <cellXfs count="694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2" fillId="2" borderId="0" xfId="2" applyFill="1" applyProtection="1"/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5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6" borderId="4" xfId="2" applyFont="1" applyFill="1" applyBorder="1" applyAlignment="1" applyProtection="1">
      <alignment horizontal="center" vertical="center"/>
    </xf>
    <xf numFmtId="0" fontId="10" fillId="6" borderId="5" xfId="2" applyFont="1" applyFill="1" applyBorder="1" applyAlignment="1" applyProtection="1">
      <alignment horizontal="center" vertical="center" wrapText="1"/>
    </xf>
    <xf numFmtId="0" fontId="11" fillId="6" borderId="4" xfId="2" applyFont="1" applyFill="1" applyBorder="1" applyAlignment="1" applyProtection="1">
      <alignment horizontal="center" vertical="center"/>
    </xf>
    <xf numFmtId="0" fontId="9" fillId="7" borderId="0" xfId="2" applyFont="1" applyFill="1" applyAlignment="1" applyProtection="1">
      <alignment horizontal="center" vertical="center" wrapText="1"/>
    </xf>
    <xf numFmtId="0" fontId="9" fillId="7" borderId="3" xfId="2" applyFont="1" applyFill="1" applyBorder="1" applyAlignment="1" applyProtection="1">
      <alignment horizontal="center" vertical="center" wrapText="1"/>
    </xf>
    <xf numFmtId="43" fontId="9" fillId="7" borderId="3" xfId="2" applyNumberFormat="1" applyFont="1" applyFill="1" applyBorder="1" applyAlignment="1" applyProtection="1">
      <alignment horizontal="center" vertical="center" wrapText="1"/>
    </xf>
    <xf numFmtId="0" fontId="9" fillId="7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Alignment="1" applyProtection="1">
      <alignment horizontal="center" vertical="center" wrapText="1"/>
    </xf>
    <xf numFmtId="0" fontId="5" fillId="8" borderId="3" xfId="2" applyFont="1" applyFill="1" applyBorder="1" applyAlignment="1" applyProtection="1">
      <alignment horizontal="left" vertical="center"/>
    </xf>
    <xf numFmtId="43" fontId="4" fillId="9" borderId="3" xfId="1" applyFont="1" applyFill="1" applyBorder="1" applyAlignment="1" applyProtection="1">
      <alignment horizontal="center" vertical="center" wrapText="1"/>
    </xf>
    <xf numFmtId="43" fontId="13" fillId="9" borderId="3" xfId="1" applyFont="1" applyFill="1" applyBorder="1" applyAlignment="1" applyProtection="1">
      <alignment horizontal="center" vertical="center" wrapText="1"/>
    </xf>
    <xf numFmtId="43" fontId="13" fillId="9" borderId="3" xfId="3" applyFont="1" applyFill="1" applyBorder="1" applyAlignment="1" applyProtection="1">
      <alignment horizontal="center" vertical="center" wrapText="1"/>
    </xf>
    <xf numFmtId="43" fontId="13" fillId="9" borderId="0" xfId="3" applyFont="1" applyFill="1" applyBorder="1" applyAlignment="1" applyProtection="1">
      <alignment horizontal="center" vertical="center" wrapText="1"/>
    </xf>
    <xf numFmtId="0" fontId="2" fillId="10" borderId="0" xfId="2" applyFill="1" applyBorder="1" applyProtection="1"/>
    <xf numFmtId="0" fontId="2" fillId="10" borderId="0" xfId="2" applyFill="1" applyProtection="1"/>
    <xf numFmtId="0" fontId="2" fillId="10" borderId="0" xfId="2" applyFont="1" applyFill="1" applyProtection="1"/>
    <xf numFmtId="0" fontId="5" fillId="11" borderId="3" xfId="2" applyFont="1" applyFill="1" applyBorder="1" applyAlignment="1" applyProtection="1">
      <alignment horizontal="left" vertical="center"/>
    </xf>
    <xf numFmtId="43" fontId="4" fillId="12" borderId="3" xfId="1" applyFont="1" applyFill="1" applyBorder="1" applyAlignment="1" applyProtection="1">
      <alignment horizontal="center" vertical="center" wrapText="1"/>
    </xf>
    <xf numFmtId="43" fontId="13" fillId="12" borderId="3" xfId="1" applyFont="1" applyFill="1" applyBorder="1" applyAlignment="1" applyProtection="1">
      <alignment horizontal="center" vertical="center" wrapText="1"/>
    </xf>
    <xf numFmtId="43" fontId="13" fillId="12" borderId="3" xfId="3" applyFont="1" applyFill="1" applyBorder="1" applyAlignment="1" applyProtection="1">
      <alignment horizontal="center" vertical="center" wrapText="1"/>
    </xf>
    <xf numFmtId="43" fontId="13" fillId="12" borderId="0" xfId="3" applyFont="1" applyFill="1" applyBorder="1" applyAlignment="1" applyProtection="1">
      <alignment horizontal="center" vertical="center" wrapText="1"/>
    </xf>
    <xf numFmtId="0" fontId="2" fillId="5" borderId="0" xfId="2" applyFill="1" applyBorder="1" applyProtection="1"/>
    <xf numFmtId="0" fontId="2" fillId="5" borderId="0" xfId="2" applyFill="1" applyProtection="1"/>
    <xf numFmtId="0" fontId="2" fillId="5" borderId="0" xfId="2" applyFont="1" applyFill="1" applyProtection="1"/>
    <xf numFmtId="0" fontId="5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13" fillId="14" borderId="3" xfId="1" applyFont="1" applyFill="1" applyBorder="1" applyAlignment="1" applyProtection="1">
      <alignment horizontal="center" vertical="center" wrapText="1"/>
    </xf>
    <xf numFmtId="43" fontId="13" fillId="13" borderId="3" xfId="3" applyFont="1" applyFill="1" applyBorder="1" applyAlignment="1" applyProtection="1">
      <alignment horizontal="center" vertical="center" wrapText="1"/>
    </xf>
    <xf numFmtId="43" fontId="13" fillId="13" borderId="0" xfId="3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5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43" fontId="13" fillId="17" borderId="3" xfId="3" applyFont="1" applyFill="1" applyBorder="1" applyAlignment="1" applyProtection="1">
      <alignment horizontal="center" vertical="center" wrapText="1"/>
    </xf>
    <xf numFmtId="43" fontId="13" fillId="17" borderId="0" xfId="3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5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0" fontId="14" fillId="18" borderId="6" xfId="2" applyFont="1" applyFill="1" applyBorder="1" applyAlignment="1" applyProtection="1">
      <alignment vertical="center" wrapText="1"/>
    </xf>
    <xf numFmtId="43" fontId="4" fillId="9" borderId="3" xfId="3" applyFont="1" applyFill="1" applyBorder="1" applyAlignment="1" applyProtection="1">
      <alignment horizontal="center" vertical="center" wrapText="1"/>
    </xf>
    <xf numFmtId="43" fontId="4" fillId="9" borderId="0" xfId="3" applyFont="1" applyFill="1" applyBorder="1" applyAlignment="1" applyProtection="1">
      <alignment horizontal="center" vertical="center" wrapText="1"/>
    </xf>
    <xf numFmtId="0" fontId="8" fillId="10" borderId="0" xfId="2" applyFont="1" applyFill="1" applyBorder="1" applyAlignment="1" applyProtection="1">
      <alignment horizontal="center" vertical="center" wrapText="1"/>
    </xf>
    <xf numFmtId="0" fontId="8" fillId="10" borderId="0" xfId="2" applyFont="1" applyFill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0" xfId="2" applyFont="1" applyFill="1" applyAlignment="1" applyProtection="1">
      <alignment horizontal="center" vertical="center" wrapText="1"/>
    </xf>
    <xf numFmtId="0" fontId="5" fillId="14" borderId="3" xfId="2" applyFont="1" applyFill="1" applyBorder="1" applyAlignment="1" applyProtection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5" fillId="19" borderId="3" xfId="0" applyFont="1" applyFill="1" applyBorder="1" applyAlignment="1" applyProtection="1">
      <alignment horizontal="left" vertical="center" wrapText="1"/>
    </xf>
    <xf numFmtId="0" fontId="16" fillId="19" borderId="3" xfId="0" applyFont="1" applyFill="1" applyBorder="1" applyAlignment="1" applyProtection="1">
      <alignment horizontal="center" vertical="center" wrapText="1"/>
    </xf>
    <xf numFmtId="43" fontId="4" fillId="19" borderId="7" xfId="1" applyFont="1" applyFill="1" applyBorder="1" applyAlignment="1" applyProtection="1">
      <alignment horizontal="center" vertical="center"/>
    </xf>
    <xf numFmtId="43" fontId="16" fillId="19" borderId="7" xfId="1" applyFont="1" applyFill="1" applyBorder="1" applyAlignment="1" applyProtection="1">
      <alignment horizontal="center" vertical="center"/>
    </xf>
    <xf numFmtId="43" fontId="16" fillId="19" borderId="3" xfId="3" applyFont="1" applyFill="1" applyBorder="1" applyAlignment="1" applyProtection="1">
      <alignment horizontal="center" vertical="center"/>
    </xf>
    <xf numFmtId="43" fontId="16" fillId="19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5" fillId="2" borderId="3" xfId="0" applyFont="1" applyFill="1" applyBorder="1" applyAlignment="1" applyProtection="1">
      <alignment horizontal="left" vertical="center" wrapText="1"/>
    </xf>
    <xf numFmtId="0" fontId="4" fillId="20" borderId="3" xfId="2" applyFont="1" applyFill="1" applyBorder="1" applyAlignment="1" applyProtection="1">
      <alignment horizontal="center" vertical="center" wrapText="1"/>
    </xf>
    <xf numFmtId="43" fontId="4" fillId="20" borderId="7" xfId="1" applyFont="1" applyFill="1" applyBorder="1" applyAlignment="1" applyProtection="1">
      <alignment horizontal="center" vertical="center" wrapText="1"/>
    </xf>
    <xf numFmtId="43" fontId="17" fillId="20" borderId="7" xfId="1" applyFont="1" applyFill="1" applyBorder="1" applyAlignment="1" applyProtection="1">
      <alignment horizontal="center" vertical="center" wrapText="1"/>
    </xf>
    <xf numFmtId="43" fontId="18" fillId="20" borderId="7" xfId="1" applyFont="1" applyFill="1" applyBorder="1" applyAlignment="1" applyProtection="1">
      <alignment horizontal="center" vertical="center" wrapText="1"/>
    </xf>
    <xf numFmtId="0" fontId="19" fillId="2" borderId="3" xfId="2" applyFont="1" applyFill="1" applyBorder="1" applyProtection="1"/>
    <xf numFmtId="0" fontId="19" fillId="2" borderId="0" xfId="2" applyFont="1" applyFill="1" applyBorder="1" applyProtection="1"/>
    <xf numFmtId="0" fontId="2" fillId="21" borderId="0" xfId="2" applyFill="1" applyBorder="1" applyProtection="1"/>
    <xf numFmtId="0" fontId="2" fillId="21" borderId="0" xfId="2" applyFill="1" applyProtection="1"/>
    <xf numFmtId="0" fontId="2" fillId="21" borderId="0" xfId="2" applyFont="1" applyFill="1" applyProtection="1"/>
    <xf numFmtId="0" fontId="20" fillId="22" borderId="3" xfId="0" applyFont="1" applyFill="1" applyBorder="1" applyAlignment="1" applyProtection="1">
      <alignment horizontal="left" wrapText="1"/>
    </xf>
    <xf numFmtId="0" fontId="16" fillId="22" borderId="3" xfId="0" applyFont="1" applyFill="1" applyBorder="1" applyAlignment="1" applyProtection="1">
      <alignment horizontal="center" vertical="center" wrapText="1"/>
    </xf>
    <xf numFmtId="43" fontId="4" fillId="22" borderId="7" xfId="1" applyFont="1" applyFill="1" applyBorder="1" applyAlignment="1" applyProtection="1">
      <alignment horizontal="center" vertical="center" wrapText="1"/>
    </xf>
    <xf numFmtId="43" fontId="16" fillId="22" borderId="7" xfId="1" applyFont="1" applyFill="1" applyBorder="1" applyAlignment="1" applyProtection="1">
      <alignment horizontal="center" vertical="center" wrapText="1"/>
    </xf>
    <xf numFmtId="43" fontId="9" fillId="23" borderId="3" xfId="2" applyNumberFormat="1" applyFont="1" applyFill="1" applyBorder="1" applyAlignment="1" applyProtection="1">
      <alignment horizontal="center" vertical="center" wrapText="1"/>
    </xf>
    <xf numFmtId="43" fontId="16" fillId="22" borderId="3" xfId="3" applyFont="1" applyFill="1" applyBorder="1" applyAlignment="1" applyProtection="1">
      <alignment horizontal="center" vertical="center" wrapText="1"/>
    </xf>
    <xf numFmtId="43" fontId="16" fillId="22" borderId="0" xfId="3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wrapText="1"/>
    </xf>
    <xf numFmtId="0" fontId="7" fillId="22" borderId="0" xfId="0" applyFont="1" applyFill="1" applyAlignment="1" applyProtection="1">
      <alignment wrapText="1"/>
    </xf>
    <xf numFmtId="0" fontId="20" fillId="19" borderId="3" xfId="0" applyFont="1" applyFill="1" applyBorder="1" applyAlignment="1" applyProtection="1">
      <alignment horizontal="left" wrapText="1"/>
    </xf>
    <xf numFmtId="43" fontId="4" fillId="19" borderId="7" xfId="1" applyFont="1" applyFill="1" applyBorder="1" applyAlignment="1" applyProtection="1">
      <alignment horizontal="center" vertical="center" wrapText="1"/>
    </xf>
    <xf numFmtId="43" fontId="16" fillId="19" borderId="7" xfId="1" applyFont="1" applyFill="1" applyBorder="1" applyAlignment="1" applyProtection="1">
      <alignment horizontal="center" vertical="center" wrapText="1"/>
    </xf>
    <xf numFmtId="43" fontId="16" fillId="19" borderId="3" xfId="3" applyFont="1" applyFill="1" applyBorder="1" applyAlignment="1" applyProtection="1">
      <alignment horizontal="center" vertical="center" wrapText="1"/>
    </xf>
    <xf numFmtId="43" fontId="16" fillId="19" borderId="0" xfId="3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wrapText="1"/>
    </xf>
    <xf numFmtId="0" fontId="16" fillId="2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5" fillId="19" borderId="7" xfId="0" applyFont="1" applyFill="1" applyBorder="1" applyAlignment="1" applyProtection="1">
      <alignment horizontal="left" vertical="center" wrapText="1"/>
    </xf>
    <xf numFmtId="43" fontId="4" fillId="24" borderId="7" xfId="1" applyFont="1" applyFill="1" applyBorder="1" applyAlignment="1" applyProtection="1">
      <alignment horizontal="center" vertical="center" wrapText="1"/>
    </xf>
    <xf numFmtId="43" fontId="13" fillId="24" borderId="7" xfId="1" applyFont="1" applyFill="1" applyBorder="1" applyAlignment="1" applyProtection="1">
      <alignment horizontal="center" vertical="center" wrapText="1"/>
    </xf>
    <xf numFmtId="0" fontId="7" fillId="19" borderId="0" xfId="0" applyFont="1" applyFill="1" applyBorder="1" applyAlignment="1" applyProtection="1">
      <alignment wrapText="1"/>
    </xf>
    <xf numFmtId="0" fontId="7" fillId="19" borderId="0" xfId="0" applyFont="1" applyFill="1" applyAlignment="1" applyProtection="1">
      <alignment wrapText="1"/>
    </xf>
    <xf numFmtId="0" fontId="5" fillId="25" borderId="7" xfId="0" applyFont="1" applyFill="1" applyBorder="1" applyAlignment="1" applyProtection="1">
      <alignment horizontal="left" vertical="center" wrapText="1"/>
    </xf>
    <xf numFmtId="0" fontId="5" fillId="19" borderId="7" xfId="0" applyFont="1" applyFill="1" applyBorder="1" applyAlignment="1" applyProtection="1">
      <alignment horizontal="left" vertical="center" wrapText="1"/>
    </xf>
    <xf numFmtId="0" fontId="7" fillId="19" borderId="0" xfId="0" applyFont="1" applyFill="1" applyBorder="1" applyProtection="1"/>
    <xf numFmtId="0" fontId="7" fillId="19" borderId="0" xfId="0" applyFont="1" applyFill="1" applyProtection="1"/>
    <xf numFmtId="0" fontId="8" fillId="0" borderId="7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Protection="1"/>
    <xf numFmtId="0" fontId="21" fillId="2" borderId="0" xfId="0" applyFont="1" applyFill="1" applyBorder="1" applyProtection="1"/>
    <xf numFmtId="0" fontId="22" fillId="2" borderId="0" xfId="0" applyFont="1" applyFill="1" applyBorder="1" applyProtection="1"/>
    <xf numFmtId="0" fontId="22" fillId="0" borderId="0" xfId="0" applyFont="1" applyBorder="1" applyProtection="1"/>
    <xf numFmtId="0" fontId="22" fillId="0" borderId="0" xfId="0" applyFont="1" applyProtection="1"/>
    <xf numFmtId="0" fontId="8" fillId="0" borderId="7" xfId="0" applyFont="1" applyFill="1" applyBorder="1" applyAlignment="1" applyProtection="1">
      <alignment vertical="center" wrapText="1"/>
    </xf>
    <xf numFmtId="0" fontId="22" fillId="0" borderId="0" xfId="0" applyFont="1" applyFill="1" applyBorder="1" applyProtection="1"/>
    <xf numFmtId="0" fontId="22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5" borderId="7" xfId="0" applyFont="1" applyFill="1" applyBorder="1" applyAlignment="1" applyProtection="1">
      <alignment horizontal="left" vertical="center" wrapText="1"/>
    </xf>
    <xf numFmtId="0" fontId="16" fillId="2" borderId="3" xfId="0" applyFont="1" applyFill="1" applyBorder="1" applyProtection="1"/>
    <xf numFmtId="0" fontId="16" fillId="2" borderId="0" xfId="0" applyFont="1" applyFill="1" applyBorder="1" applyProtection="1"/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23" fillId="2" borderId="3" xfId="0" applyFont="1" applyFill="1" applyBorder="1" applyAlignment="1" applyProtection="1">
      <alignment horizontal="left" vertical="center" wrapText="1"/>
    </xf>
    <xf numFmtId="0" fontId="5" fillId="26" borderId="7" xfId="0" applyFont="1" applyFill="1" applyBorder="1" applyAlignment="1" applyProtection="1">
      <alignment horizontal="left" vertical="center" wrapText="1"/>
    </xf>
    <xf numFmtId="0" fontId="16" fillId="26" borderId="3" xfId="0" applyFont="1" applyFill="1" applyBorder="1" applyAlignment="1" applyProtection="1">
      <alignment horizontal="center" vertical="center" wrapText="1"/>
    </xf>
    <xf numFmtId="43" fontId="4" fillId="27" borderId="7" xfId="1" applyFont="1" applyFill="1" applyBorder="1" applyAlignment="1" applyProtection="1">
      <alignment horizontal="center" vertical="center" wrapText="1"/>
    </xf>
    <xf numFmtId="43" fontId="17" fillId="27" borderId="7" xfId="1" applyFont="1" applyFill="1" applyBorder="1" applyAlignment="1" applyProtection="1">
      <alignment horizontal="center" vertical="center" wrapText="1"/>
    </xf>
    <xf numFmtId="43" fontId="13" fillId="27" borderId="7" xfId="1" applyFont="1" applyFill="1" applyBorder="1" applyAlignment="1" applyProtection="1">
      <alignment horizontal="center" vertical="center" wrapText="1"/>
    </xf>
    <xf numFmtId="43" fontId="16" fillId="26" borderId="3" xfId="3" applyFont="1" applyFill="1" applyBorder="1" applyAlignment="1" applyProtection="1">
      <alignment horizontal="center" vertical="center"/>
    </xf>
    <xf numFmtId="43" fontId="16" fillId="26" borderId="0" xfId="3" applyFont="1" applyFill="1" applyBorder="1" applyAlignment="1" applyProtection="1">
      <alignment horizontal="center" vertical="center"/>
    </xf>
    <xf numFmtId="0" fontId="7" fillId="26" borderId="0" xfId="0" applyFont="1" applyFill="1" applyBorder="1" applyProtection="1"/>
    <xf numFmtId="0" fontId="7" fillId="26" borderId="0" xfId="0" applyFont="1" applyFill="1" applyProtection="1"/>
    <xf numFmtId="43" fontId="17" fillId="24" borderId="7" xfId="1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5" fillId="28" borderId="8" xfId="2" applyFont="1" applyFill="1" applyBorder="1" applyAlignment="1" applyProtection="1">
      <alignment horizontal="left" vertical="center" wrapText="1"/>
    </xf>
    <xf numFmtId="0" fontId="4" fillId="28" borderId="3" xfId="2" applyFont="1" applyFill="1" applyBorder="1" applyAlignment="1" applyProtection="1">
      <alignment horizontal="center" vertical="center" wrapText="1"/>
    </xf>
    <xf numFmtId="43" fontId="4" fillId="28" borderId="7" xfId="1" applyFont="1" applyFill="1" applyBorder="1" applyAlignment="1" applyProtection="1">
      <alignment horizontal="center" vertical="center" wrapText="1"/>
    </xf>
    <xf numFmtId="43" fontId="13" fillId="28" borderId="7" xfId="1" applyFont="1" applyFill="1" applyBorder="1" applyAlignment="1" applyProtection="1">
      <alignment horizontal="center" vertical="center" wrapText="1"/>
    </xf>
    <xf numFmtId="43" fontId="13" fillId="28" borderId="3" xfId="3" applyFont="1" applyFill="1" applyBorder="1" applyAlignment="1" applyProtection="1">
      <alignment horizontal="center" vertical="center" wrapText="1"/>
    </xf>
    <xf numFmtId="43" fontId="13" fillId="28" borderId="0" xfId="3" applyFont="1" applyFill="1" applyBorder="1" applyAlignment="1" applyProtection="1">
      <alignment horizontal="center" vertical="center" wrapText="1"/>
    </xf>
    <xf numFmtId="0" fontId="24" fillId="2" borderId="0" xfId="2" applyFont="1" applyFill="1" applyBorder="1" applyProtection="1"/>
    <xf numFmtId="0" fontId="24" fillId="29" borderId="0" xfId="2" applyFont="1" applyFill="1" applyBorder="1" applyProtection="1"/>
    <xf numFmtId="0" fontId="24" fillId="29" borderId="0" xfId="2" applyFont="1" applyFill="1" applyProtection="1"/>
    <xf numFmtId="0" fontId="8" fillId="22" borderId="9" xfId="0" applyFont="1" applyFill="1" applyBorder="1" applyAlignment="1" applyProtection="1">
      <alignment horizontal="left" vertical="center" wrapText="1"/>
    </xf>
    <xf numFmtId="43" fontId="4" fillId="30" borderId="7" xfId="1" applyFont="1" applyFill="1" applyBorder="1" applyAlignment="1" applyProtection="1">
      <alignment horizontal="center" vertical="center" wrapText="1"/>
    </xf>
    <xf numFmtId="43" fontId="17" fillId="30" borderId="7" xfId="1" applyFont="1" applyFill="1" applyBorder="1" applyAlignment="1" applyProtection="1">
      <alignment horizontal="center" vertical="center" wrapText="1"/>
    </xf>
    <xf numFmtId="43" fontId="18" fillId="30" borderId="7" xfId="1" applyFont="1" applyFill="1" applyBorder="1" applyAlignment="1" applyProtection="1">
      <alignment horizontal="center" vertical="center" wrapText="1"/>
    </xf>
    <xf numFmtId="0" fontId="16" fillId="22" borderId="3" xfId="0" applyFont="1" applyFill="1" applyBorder="1" applyProtection="1"/>
    <xf numFmtId="0" fontId="16" fillId="22" borderId="0" xfId="0" applyFont="1" applyFill="1" applyBorder="1" applyProtection="1"/>
    <xf numFmtId="43" fontId="21" fillId="22" borderId="3" xfId="3" applyFont="1" applyFill="1" applyBorder="1" applyAlignment="1" applyProtection="1">
      <alignment horizontal="center" vertical="center"/>
    </xf>
    <xf numFmtId="43" fontId="21" fillId="22" borderId="0" xfId="3" applyFont="1" applyFill="1" applyBorder="1" applyAlignment="1" applyProtection="1">
      <alignment horizontal="center" vertical="center"/>
    </xf>
    <xf numFmtId="0" fontId="8" fillId="25" borderId="9" xfId="0" applyFont="1" applyFill="1" applyBorder="1" applyAlignment="1" applyProtection="1">
      <alignment horizontal="left" vertical="center" wrapText="1"/>
    </xf>
    <xf numFmtId="2" fontId="16" fillId="22" borderId="3" xfId="0" applyNumberFormat="1" applyFont="1" applyFill="1" applyBorder="1" applyAlignment="1" applyProtection="1">
      <alignment horizontal="center" vertical="center" wrapText="1"/>
    </xf>
    <xf numFmtId="43" fontId="13" fillId="30" borderId="7" xfId="1" applyFont="1" applyFill="1" applyBorder="1" applyAlignment="1" applyProtection="1">
      <alignment horizontal="center" vertical="center" wrapText="1"/>
    </xf>
    <xf numFmtId="0" fontId="5" fillId="31" borderId="9" xfId="2" applyFont="1" applyFill="1" applyBorder="1" applyAlignment="1" applyProtection="1">
      <alignment horizontal="center" vertical="top" wrapText="1"/>
    </xf>
    <xf numFmtId="2" fontId="16" fillId="32" borderId="3" xfId="0" applyNumberFormat="1" applyFont="1" applyFill="1" applyBorder="1" applyAlignment="1" applyProtection="1">
      <alignment horizontal="center" vertical="center" wrapText="1"/>
    </xf>
    <xf numFmtId="43" fontId="4" fillId="33" borderId="7" xfId="1" applyFont="1" applyFill="1" applyBorder="1" applyAlignment="1" applyProtection="1">
      <alignment horizontal="center" vertical="center" wrapText="1"/>
    </xf>
    <xf numFmtId="43" fontId="17" fillId="33" borderId="7" xfId="1" applyFont="1" applyFill="1" applyBorder="1" applyAlignment="1" applyProtection="1">
      <alignment horizontal="center" vertical="center" wrapText="1"/>
    </xf>
    <xf numFmtId="43" fontId="16" fillId="32" borderId="7" xfId="1" applyFont="1" applyFill="1" applyBorder="1" applyAlignment="1" applyProtection="1">
      <alignment horizontal="center" vertical="center"/>
    </xf>
    <xf numFmtId="43" fontId="13" fillId="20" borderId="7" xfId="1" applyFont="1" applyFill="1" applyBorder="1" applyAlignment="1" applyProtection="1">
      <alignment horizontal="center" vertical="center" wrapText="1"/>
    </xf>
    <xf numFmtId="49" fontId="16" fillId="22" borderId="3" xfId="0" applyNumberFormat="1" applyFont="1" applyFill="1" applyBorder="1" applyAlignment="1" applyProtection="1">
      <alignment horizontal="center" vertical="center" wrapText="1"/>
    </xf>
    <xf numFmtId="0" fontId="5" fillId="34" borderId="9" xfId="2" applyFont="1" applyFill="1" applyBorder="1" applyAlignment="1" applyProtection="1">
      <alignment horizontal="center" vertical="top" wrapText="1"/>
    </xf>
    <xf numFmtId="49" fontId="16" fillId="32" borderId="3" xfId="0" applyNumberFormat="1" applyFont="1" applyFill="1" applyBorder="1" applyAlignment="1" applyProtection="1">
      <alignment horizontal="center" vertical="center" wrapText="1"/>
    </xf>
    <xf numFmtId="0" fontId="5" fillId="29" borderId="9" xfId="0" applyFont="1" applyFill="1" applyBorder="1" applyAlignment="1" applyProtection="1">
      <alignment horizontal="left" vertical="center" wrapText="1"/>
    </xf>
    <xf numFmtId="0" fontId="16" fillId="29" borderId="3" xfId="0" applyFont="1" applyFill="1" applyBorder="1" applyAlignment="1" applyProtection="1">
      <alignment horizontal="center" vertical="center" wrapText="1"/>
    </xf>
    <xf numFmtId="43" fontId="4" fillId="29" borderId="7" xfId="1" applyFont="1" applyFill="1" applyBorder="1" applyAlignment="1" applyProtection="1">
      <alignment horizontal="center" vertical="center"/>
    </xf>
    <xf numFmtId="43" fontId="17" fillId="28" borderId="7" xfId="1" applyFont="1" applyFill="1" applyBorder="1" applyAlignment="1" applyProtection="1">
      <alignment horizontal="center" vertical="center" wrapText="1"/>
    </xf>
    <xf numFmtId="43" fontId="16" fillId="29" borderId="7" xfId="1" applyFont="1" applyFill="1" applyBorder="1" applyAlignment="1" applyProtection="1">
      <alignment horizontal="center" vertical="center"/>
    </xf>
    <xf numFmtId="43" fontId="16" fillId="29" borderId="3" xfId="3" applyFont="1" applyFill="1" applyBorder="1" applyAlignment="1" applyProtection="1">
      <alignment horizontal="center" vertical="center"/>
    </xf>
    <xf numFmtId="43" fontId="16" fillId="29" borderId="0" xfId="3" applyFont="1" applyFill="1" applyBorder="1" applyAlignment="1" applyProtection="1">
      <alignment horizontal="center" vertical="center"/>
    </xf>
    <xf numFmtId="0" fontId="7" fillId="29" borderId="0" xfId="0" applyFont="1" applyFill="1" applyBorder="1" applyProtection="1"/>
    <xf numFmtId="0" fontId="7" fillId="29" borderId="0" xfId="0" applyFont="1" applyFill="1" applyProtection="1"/>
    <xf numFmtId="0" fontId="5" fillId="35" borderId="9" xfId="0" applyFont="1" applyFill="1" applyBorder="1" applyAlignment="1" applyProtection="1">
      <alignment horizontal="left" vertical="center" wrapText="1"/>
    </xf>
    <xf numFmtId="0" fontId="16" fillId="35" borderId="3" xfId="0" applyFont="1" applyFill="1" applyBorder="1" applyAlignment="1" applyProtection="1">
      <alignment horizontal="center" vertical="center" wrapText="1"/>
    </xf>
    <xf numFmtId="43" fontId="4" fillId="35" borderId="7" xfId="1" applyFont="1" applyFill="1" applyBorder="1" applyAlignment="1" applyProtection="1">
      <alignment horizontal="center" vertical="center"/>
    </xf>
    <xf numFmtId="43" fontId="4" fillId="36" borderId="7" xfId="1" applyFont="1" applyFill="1" applyBorder="1" applyAlignment="1" applyProtection="1">
      <alignment horizontal="center" vertical="center" wrapText="1"/>
    </xf>
    <xf numFmtId="43" fontId="16" fillId="35" borderId="7" xfId="1" applyFont="1" applyFill="1" applyBorder="1" applyAlignment="1" applyProtection="1">
      <alignment horizontal="center" vertical="center"/>
    </xf>
    <xf numFmtId="43" fontId="16" fillId="35" borderId="3" xfId="3" applyFont="1" applyFill="1" applyBorder="1" applyAlignment="1" applyProtection="1">
      <alignment horizontal="center" vertical="center"/>
    </xf>
    <xf numFmtId="43" fontId="16" fillId="35" borderId="0" xfId="3" applyFont="1" applyFill="1" applyBorder="1" applyAlignment="1" applyProtection="1">
      <alignment horizontal="center" vertical="center"/>
    </xf>
    <xf numFmtId="0" fontId="5" fillId="22" borderId="9" xfId="0" applyFont="1" applyFill="1" applyBorder="1" applyAlignment="1" applyProtection="1">
      <alignment horizontal="left" vertical="center" wrapText="1"/>
    </xf>
    <xf numFmtId="43" fontId="4" fillId="22" borderId="7" xfId="1" applyFont="1" applyFill="1" applyBorder="1" applyAlignment="1" applyProtection="1">
      <alignment horizontal="center" vertical="center"/>
    </xf>
    <xf numFmtId="43" fontId="16" fillId="22" borderId="7" xfId="1" applyFont="1" applyFill="1" applyBorder="1" applyAlignment="1" applyProtection="1">
      <alignment horizontal="center" vertical="center"/>
    </xf>
    <xf numFmtId="43" fontId="16" fillId="22" borderId="3" xfId="3" applyFont="1" applyFill="1" applyBorder="1" applyAlignment="1" applyProtection="1">
      <alignment horizontal="center" vertical="center"/>
    </xf>
    <xf numFmtId="43" fontId="16" fillId="22" borderId="0" xfId="3" applyFont="1" applyFill="1" applyBorder="1" applyAlignment="1" applyProtection="1">
      <alignment horizontal="center" vertical="center"/>
    </xf>
    <xf numFmtId="43" fontId="4" fillId="2" borderId="7" xfId="1" applyFont="1" applyFill="1" applyBorder="1" applyAlignment="1" applyProtection="1">
      <alignment horizontal="center" vertical="center"/>
    </xf>
    <xf numFmtId="43" fontId="17" fillId="2" borderId="7" xfId="1" applyFont="1" applyFill="1" applyBorder="1" applyAlignment="1" applyProtection="1">
      <alignment horizontal="center" vertical="center"/>
    </xf>
    <xf numFmtId="43" fontId="21" fillId="2" borderId="7" xfId="1" applyFont="1" applyFill="1" applyBorder="1" applyAlignment="1" applyProtection="1">
      <alignment horizontal="center" vertical="center"/>
    </xf>
    <xf numFmtId="0" fontId="5" fillId="37" borderId="9" xfId="2" applyFont="1" applyFill="1" applyBorder="1" applyAlignment="1" applyProtection="1">
      <alignment horizontal="center" vertical="center" wrapText="1"/>
    </xf>
    <xf numFmtId="49" fontId="4" fillId="37" borderId="10" xfId="2" applyNumberFormat="1" applyFont="1" applyFill="1" applyBorder="1" applyAlignment="1" applyProtection="1">
      <alignment horizontal="center" vertical="center" wrapText="1"/>
    </xf>
    <xf numFmtId="43" fontId="4" fillId="38" borderId="3" xfId="1" applyFont="1" applyFill="1" applyBorder="1" applyAlignment="1" applyProtection="1">
      <alignment horizontal="center" vertical="center" wrapText="1"/>
    </xf>
    <xf numFmtId="43" fontId="25" fillId="2" borderId="3" xfId="1" applyFont="1" applyFill="1" applyBorder="1" applyProtection="1"/>
    <xf numFmtId="43" fontId="25" fillId="2" borderId="0" xfId="1" applyFont="1" applyFill="1" applyBorder="1" applyProtection="1"/>
    <xf numFmtId="0" fontId="24" fillId="32" borderId="0" xfId="2" applyFont="1" applyFill="1" applyBorder="1" applyProtection="1"/>
    <xf numFmtId="0" fontId="24" fillId="32" borderId="0" xfId="2" applyFont="1" applyFill="1" applyProtection="1"/>
    <xf numFmtId="0" fontId="5" fillId="39" borderId="9" xfId="2" applyFont="1" applyFill="1" applyBorder="1" applyAlignment="1" applyProtection="1">
      <alignment horizontal="left" vertical="center" wrapText="1"/>
    </xf>
    <xf numFmtId="49" fontId="4" fillId="39" borderId="10" xfId="2" applyNumberFormat="1" applyFont="1" applyFill="1" applyBorder="1" applyAlignment="1" applyProtection="1">
      <alignment horizontal="center" vertical="center" wrapText="1"/>
    </xf>
    <xf numFmtId="43" fontId="26" fillId="40" borderId="3" xfId="1" applyFont="1" applyFill="1" applyBorder="1" applyAlignment="1" applyProtection="1">
      <alignment horizontal="center" vertical="center" wrapText="1"/>
    </xf>
    <xf numFmtId="43" fontId="26" fillId="40" borderId="3" xfId="3" applyFont="1" applyFill="1" applyBorder="1" applyAlignment="1" applyProtection="1">
      <alignment horizontal="center" vertical="center" wrapText="1"/>
    </xf>
    <xf numFmtId="43" fontId="26" fillId="40" borderId="0" xfId="3" applyFont="1" applyFill="1" applyBorder="1" applyAlignment="1" applyProtection="1">
      <alignment horizontal="center" vertical="center" wrapText="1"/>
    </xf>
    <xf numFmtId="0" fontId="5" fillId="7" borderId="9" xfId="2" applyFont="1" applyFill="1" applyBorder="1" applyAlignment="1" applyProtection="1">
      <alignment horizontal="left" wrapText="1"/>
    </xf>
    <xf numFmtId="49" fontId="4" fillId="41" borderId="10" xfId="2" applyNumberFormat="1" applyFont="1" applyFill="1" applyBorder="1" applyAlignment="1" applyProtection="1">
      <alignment horizontal="center" vertical="center" wrapText="1"/>
    </xf>
    <xf numFmtId="43" fontId="26" fillId="42" borderId="3" xfId="1" applyFont="1" applyFill="1" applyBorder="1" applyAlignment="1" applyProtection="1">
      <alignment horizontal="center" vertical="center" wrapText="1"/>
    </xf>
    <xf numFmtId="43" fontId="27" fillId="2" borderId="3" xfId="1" applyFont="1" applyFill="1" applyBorder="1" applyProtection="1"/>
    <xf numFmtId="43" fontId="19" fillId="2" borderId="3" xfId="1" applyFont="1" applyFill="1" applyBorder="1" applyProtection="1"/>
    <xf numFmtId="0" fontId="2" fillId="26" borderId="0" xfId="2" applyFill="1" applyBorder="1" applyProtection="1"/>
    <xf numFmtId="0" fontId="2" fillId="26" borderId="0" xfId="2" applyFill="1" applyProtection="1"/>
    <xf numFmtId="0" fontId="2" fillId="26" borderId="0" xfId="2" applyFont="1" applyFill="1" applyProtection="1"/>
    <xf numFmtId="43" fontId="25" fillId="19" borderId="3" xfId="1" applyFont="1" applyFill="1" applyBorder="1" applyProtection="1"/>
    <xf numFmtId="43" fontId="25" fillId="19" borderId="0" xfId="1" applyFont="1" applyFill="1" applyBorder="1" applyProtection="1"/>
    <xf numFmtId="0" fontId="24" fillId="26" borderId="0" xfId="2" applyFont="1" applyFill="1" applyBorder="1" applyProtection="1"/>
    <xf numFmtId="0" fontId="24" fillId="26" borderId="0" xfId="2" applyFont="1" applyFill="1" applyProtection="1"/>
    <xf numFmtId="43" fontId="4" fillId="42" borderId="3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7" xfId="2" applyNumberFormat="1" applyFont="1" applyFill="1" applyBorder="1" applyAlignment="1" applyProtection="1">
      <alignment horizontal="center" wrapText="1"/>
    </xf>
    <xf numFmtId="43" fontId="4" fillId="2" borderId="11" xfId="1" applyFont="1" applyFill="1" applyBorder="1" applyAlignment="1" applyProtection="1">
      <alignment horizontal="center" vertical="center"/>
      <protection locked="0"/>
    </xf>
    <xf numFmtId="43" fontId="17" fillId="2" borderId="3" xfId="1" applyFont="1" applyFill="1" applyBorder="1" applyAlignment="1" applyProtection="1">
      <alignment wrapText="1"/>
    </xf>
    <xf numFmtId="0" fontId="4" fillId="2" borderId="3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43" borderId="9" xfId="2" applyFont="1" applyFill="1" applyBorder="1" applyAlignment="1" applyProtection="1">
      <alignment horizontal="left" wrapText="1"/>
    </xf>
    <xf numFmtId="1" fontId="4" fillId="19" borderId="7" xfId="2" applyNumberFormat="1" applyFont="1" applyFill="1" applyBorder="1" applyAlignment="1" applyProtection="1">
      <alignment horizontal="center" wrapText="1"/>
    </xf>
    <xf numFmtId="43" fontId="4" fillId="19" borderId="3" xfId="1" applyFont="1" applyFill="1" applyBorder="1" applyAlignment="1" applyProtection="1">
      <alignment horizontal="center" vertical="center"/>
      <protection locked="0"/>
    </xf>
    <xf numFmtId="43" fontId="4" fillId="19" borderId="3" xfId="3" applyFont="1" applyFill="1" applyBorder="1" applyAlignment="1" applyProtection="1">
      <alignment horizontal="center" vertical="center"/>
      <protection locked="0"/>
    </xf>
    <xf numFmtId="43" fontId="4" fillId="19" borderId="0" xfId="3" applyFont="1" applyFill="1" applyBorder="1" applyAlignment="1" applyProtection="1">
      <alignment horizontal="center" vertical="center"/>
      <protection locked="0"/>
    </xf>
    <xf numFmtId="43" fontId="4" fillId="7" borderId="3" xfId="1" applyFont="1" applyFill="1" applyBorder="1" applyAlignment="1" applyProtection="1">
      <alignment horizontal="center" vertical="center"/>
      <protection locked="0"/>
    </xf>
    <xf numFmtId="0" fontId="5" fillId="26" borderId="0" xfId="2" applyFont="1" applyFill="1" applyBorder="1" applyAlignment="1">
      <alignment wrapText="1"/>
    </xf>
    <xf numFmtId="0" fontId="5" fillId="26" borderId="0" xfId="2" applyFont="1" applyFill="1" applyAlignment="1">
      <alignment wrapText="1"/>
    </xf>
    <xf numFmtId="43" fontId="4" fillId="43" borderId="3" xfId="1" applyFont="1" applyFill="1" applyBorder="1" applyAlignment="1" applyProtection="1">
      <alignment horizontal="center" vertical="center"/>
      <protection locked="0"/>
    </xf>
    <xf numFmtId="43" fontId="4" fillId="43" borderId="3" xfId="3" applyFont="1" applyFill="1" applyBorder="1" applyAlignment="1" applyProtection="1">
      <alignment horizontal="center" vertical="center"/>
      <protection locked="0"/>
    </xf>
    <xf numFmtId="43" fontId="4" fillId="43" borderId="0" xfId="3" applyFont="1" applyFill="1" applyBorder="1" applyAlignment="1" applyProtection="1">
      <alignment horizontal="center" vertical="center"/>
      <protection locked="0"/>
    </xf>
    <xf numFmtId="1" fontId="4" fillId="7" borderId="7" xfId="2" applyNumberFormat="1" applyFont="1" applyFill="1" applyBorder="1" applyAlignment="1" applyProtection="1">
      <alignment horizontal="center" wrapText="1"/>
    </xf>
    <xf numFmtId="43" fontId="28" fillId="2" borderId="3" xfId="1" applyFont="1" applyFill="1" applyBorder="1" applyProtection="1"/>
    <xf numFmtId="43" fontId="29" fillId="2" borderId="3" xfId="1" applyFont="1" applyFill="1" applyBorder="1" applyProtection="1"/>
    <xf numFmtId="0" fontId="2" fillId="26" borderId="0" xfId="2" applyFill="1" applyBorder="1"/>
    <xf numFmtId="0" fontId="2" fillId="26" borderId="0" xfId="2" applyFill="1"/>
    <xf numFmtId="0" fontId="2" fillId="26" borderId="0" xfId="2" applyFont="1" applyFill="1"/>
    <xf numFmtId="0" fontId="5" fillId="24" borderId="9" xfId="2" applyFont="1" applyFill="1" applyBorder="1" applyAlignment="1" applyProtection="1">
      <alignment horizontal="left" wrapText="1"/>
    </xf>
    <xf numFmtId="165" fontId="4" fillId="24" borderId="7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</xf>
    <xf numFmtId="0" fontId="14" fillId="44" borderId="9" xfId="2" applyFont="1" applyFill="1" applyBorder="1" applyAlignment="1" applyProtection="1">
      <alignment horizontal="left" wrapText="1"/>
    </xf>
    <xf numFmtId="165" fontId="26" fillId="44" borderId="7" xfId="2" applyNumberFormat="1" applyFont="1" applyFill="1" applyBorder="1" applyAlignment="1" applyProtection="1">
      <alignment horizontal="center" wrapText="1"/>
    </xf>
    <xf numFmtId="43" fontId="26" fillId="44" borderId="3" xfId="1" applyFont="1" applyFill="1" applyBorder="1" applyAlignment="1" applyProtection="1">
      <alignment horizontal="center" vertical="center"/>
    </xf>
    <xf numFmtId="43" fontId="4" fillId="44" borderId="7" xfId="1" applyFont="1" applyFill="1" applyBorder="1" applyAlignment="1" applyProtection="1">
      <alignment horizontal="center" vertical="center" wrapText="1"/>
    </xf>
    <xf numFmtId="43" fontId="26" fillId="44" borderId="3" xfId="3" applyFont="1" applyFill="1" applyBorder="1" applyAlignment="1" applyProtection="1">
      <alignment horizontal="center" vertical="center"/>
    </xf>
    <xf numFmtId="43" fontId="26" fillId="44" borderId="0" xfId="3" applyFont="1" applyFill="1" applyBorder="1" applyAlignment="1" applyProtection="1">
      <alignment horizontal="center" vertical="center"/>
    </xf>
    <xf numFmtId="0" fontId="30" fillId="4" borderId="0" xfId="2" applyFont="1" applyFill="1" applyBorder="1" applyProtection="1"/>
    <xf numFmtId="0" fontId="30" fillId="4" borderId="0" xfId="2" applyFont="1" applyFill="1" applyProtection="1"/>
    <xf numFmtId="0" fontId="8" fillId="7" borderId="9" xfId="2" applyFont="1" applyFill="1" applyBorder="1" applyAlignment="1" applyProtection="1">
      <alignment horizontal="left" vertical="top" wrapText="1"/>
    </xf>
    <xf numFmtId="1" fontId="4" fillId="0" borderId="7" xfId="2" applyNumberFormat="1" applyFont="1" applyBorder="1" applyAlignment="1" applyProtection="1">
      <alignment horizontal="center" vertical="center"/>
    </xf>
    <xf numFmtId="43" fontId="17" fillId="0" borderId="11" xfId="1" applyFont="1" applyBorder="1" applyAlignment="1" applyProtection="1">
      <alignment horizontal="center" vertical="center"/>
      <protection locked="0"/>
    </xf>
    <xf numFmtId="0" fontId="17" fillId="2" borderId="3" xfId="2" applyFont="1" applyFill="1" applyBorder="1" applyAlignment="1" applyProtection="1">
      <alignment wrapText="1"/>
    </xf>
    <xf numFmtId="0" fontId="17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7" borderId="9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5" fillId="24" borderId="9" xfId="2" applyFont="1" applyFill="1" applyBorder="1" applyAlignment="1" applyProtection="1">
      <alignment horizontal="left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6" borderId="0" xfId="2" applyFont="1" applyFill="1" applyBorder="1" applyAlignment="1" applyProtection="1">
      <alignment vertical="center" wrapText="1"/>
    </xf>
    <xf numFmtId="0" fontId="5" fillId="26" borderId="0" xfId="2" applyFont="1" applyFill="1" applyAlignment="1" applyProtection="1">
      <alignment vertical="center" wrapText="1"/>
    </xf>
    <xf numFmtId="43" fontId="4" fillId="0" borderId="3" xfId="1" applyFont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45" borderId="4" xfId="2" applyFont="1" applyFill="1" applyBorder="1" applyAlignment="1" applyProtection="1">
      <alignment vertical="center" wrapText="1"/>
    </xf>
    <xf numFmtId="0" fontId="8" fillId="2" borderId="4" xfId="2" applyFont="1" applyFill="1" applyBorder="1" applyAlignment="1" applyProtection="1">
      <alignment wrapText="1"/>
    </xf>
    <xf numFmtId="0" fontId="4" fillId="2" borderId="7" xfId="2" applyFont="1" applyFill="1" applyBorder="1" applyAlignment="1" applyProtection="1">
      <alignment horizontal="center" vertical="center" wrapText="1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Alignment="1" applyProtection="1">
      <alignment vertical="top" wrapText="1"/>
    </xf>
    <xf numFmtId="0" fontId="8" fillId="2" borderId="4" xfId="2" applyFont="1" applyFill="1" applyBorder="1" applyAlignment="1" applyProtection="1">
      <alignment horizontal="left" vertical="top" wrapText="1"/>
    </xf>
    <xf numFmtId="43" fontId="17" fillId="7" borderId="3" xfId="1" applyFont="1" applyFill="1" applyBorder="1" applyAlignment="1" applyProtection="1">
      <alignment wrapText="1"/>
    </xf>
    <xf numFmtId="0" fontId="17" fillId="7" borderId="3" xfId="2" applyFont="1" applyFill="1" applyBorder="1" applyAlignment="1" applyProtection="1">
      <alignment wrapText="1"/>
    </xf>
    <xf numFmtId="0" fontId="17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>
      <alignment wrapText="1"/>
    </xf>
    <xf numFmtId="0" fontId="8" fillId="6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46" borderId="4" xfId="2" applyFont="1" applyFill="1" applyBorder="1" applyAlignment="1" applyProtection="1">
      <alignment horizontal="left" vertical="center" wrapText="1"/>
    </xf>
    <xf numFmtId="0" fontId="4" fillId="46" borderId="7" xfId="2" applyFont="1" applyFill="1" applyBorder="1" applyAlignment="1" applyProtection="1">
      <alignment horizontal="center" vertical="center" wrapText="1"/>
    </xf>
    <xf numFmtId="1" fontId="4" fillId="46" borderId="7" xfId="2" applyNumberFormat="1" applyFont="1" applyFill="1" applyBorder="1" applyAlignment="1" applyProtection="1">
      <alignment horizontal="center" vertical="center"/>
    </xf>
    <xf numFmtId="0" fontId="4" fillId="19" borderId="3" xfId="2" applyFont="1" applyFill="1" applyBorder="1" applyAlignment="1" applyProtection="1">
      <alignment wrapText="1"/>
    </xf>
    <xf numFmtId="0" fontId="4" fillId="19" borderId="0" xfId="2" applyFont="1" applyFill="1" applyBorder="1" applyAlignment="1" applyProtection="1">
      <alignment wrapText="1"/>
    </xf>
    <xf numFmtId="0" fontId="5" fillId="26" borderId="0" xfId="2" applyFont="1" applyFill="1" applyBorder="1" applyAlignment="1" applyProtection="1">
      <alignment wrapText="1"/>
    </xf>
    <xf numFmtId="0" fontId="5" fillId="26" borderId="0" xfId="2" applyFont="1" applyFill="1" applyAlignment="1" applyProtection="1">
      <alignment wrapText="1"/>
    </xf>
    <xf numFmtId="0" fontId="8" fillId="2" borderId="9" xfId="2" applyFont="1" applyFill="1" applyBorder="1" applyAlignment="1" applyProtection="1">
      <alignment vertical="top" wrapText="1"/>
    </xf>
    <xf numFmtId="1" fontId="4" fillId="0" borderId="7" xfId="2" applyNumberFormat="1" applyFont="1" applyBorder="1" applyAlignment="1" applyProtection="1">
      <alignment horizontal="center"/>
    </xf>
    <xf numFmtId="0" fontId="8" fillId="7" borderId="9" xfId="2" applyFont="1" applyFill="1" applyBorder="1" applyAlignment="1" applyProtection="1">
      <alignment vertical="top" wrapText="1"/>
    </xf>
    <xf numFmtId="0" fontId="5" fillId="0" borderId="0" xfId="2" applyFont="1" applyBorder="1" applyAlignment="1">
      <alignment wrapText="1"/>
    </xf>
    <xf numFmtId="0" fontId="5" fillId="0" borderId="0" xfId="2" applyFont="1" applyAlignment="1">
      <alignment wrapText="1"/>
    </xf>
    <xf numFmtId="0" fontId="8" fillId="7" borderId="9" xfId="2" applyFont="1" applyFill="1" applyBorder="1" applyAlignment="1" applyProtection="1">
      <alignment vertical="center" wrapText="1"/>
    </xf>
    <xf numFmtId="1" fontId="4" fillId="6" borderId="7" xfId="2" applyNumberFormat="1" applyFont="1" applyFill="1" applyBorder="1" applyAlignment="1" applyProtection="1">
      <alignment horizontal="center" vertical="center"/>
    </xf>
    <xf numFmtId="43" fontId="17" fillId="7" borderId="3" xfId="1" applyFont="1" applyFill="1" applyBorder="1" applyAlignment="1" applyProtection="1">
      <alignment vertical="center" wrapText="1"/>
    </xf>
    <xf numFmtId="0" fontId="4" fillId="7" borderId="3" xfId="2" applyFont="1" applyFill="1" applyBorder="1" applyAlignment="1" applyProtection="1">
      <alignment vertical="center" wrapText="1"/>
    </xf>
    <xf numFmtId="0" fontId="4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49" fontId="8" fillId="2" borderId="4" xfId="4" applyNumberFormat="1" applyFont="1" applyFill="1" applyBorder="1" applyAlignment="1" applyProtection="1">
      <alignment wrapText="1"/>
    </xf>
    <xf numFmtId="43" fontId="17" fillId="2" borderId="11" xfId="1" applyFont="1" applyFill="1" applyBorder="1" applyAlignment="1" applyProtection="1">
      <alignment horizontal="center" vertical="center"/>
      <protection locked="0"/>
    </xf>
    <xf numFmtId="0" fontId="5" fillId="47" borderId="4" xfId="2" applyFont="1" applyFill="1" applyBorder="1" applyAlignment="1" applyProtection="1">
      <alignment horizontal="left" vertical="center" wrapText="1"/>
    </xf>
    <xf numFmtId="1" fontId="4" fillId="47" borderId="7" xfId="2" applyNumberFormat="1" applyFont="1" applyFill="1" applyBorder="1" applyAlignment="1" applyProtection="1">
      <alignment horizontal="center" vertical="center"/>
    </xf>
    <xf numFmtId="43" fontId="31" fillId="47" borderId="11" xfId="1" applyFont="1" applyFill="1" applyBorder="1" applyAlignment="1" applyProtection="1">
      <alignment horizontal="center" vertical="center"/>
      <protection locked="0"/>
    </xf>
    <xf numFmtId="0" fontId="32" fillId="2" borderId="3" xfId="2" applyFont="1" applyFill="1" applyBorder="1" applyProtection="1"/>
    <xf numFmtId="0" fontId="32" fillId="2" borderId="0" xfId="2" applyFont="1" applyFill="1" applyBorder="1" applyProtection="1"/>
    <xf numFmtId="0" fontId="33" fillId="2" borderId="0" xfId="2" applyFont="1" applyFill="1" applyBorder="1" applyProtection="1"/>
    <xf numFmtId="0" fontId="33" fillId="2" borderId="0" xfId="2" applyFont="1" applyFill="1" applyBorder="1"/>
    <xf numFmtId="0" fontId="33" fillId="2" borderId="0" xfId="2" applyFont="1" applyFill="1"/>
    <xf numFmtId="1" fontId="4" fillId="7" borderId="7" xfId="2" applyNumberFormat="1" applyFont="1" applyFill="1" applyBorder="1" applyAlignment="1" applyProtection="1">
      <alignment horizontal="center"/>
    </xf>
    <xf numFmtId="0" fontId="33" fillId="0" borderId="0" xfId="2" applyFont="1" applyBorder="1"/>
    <xf numFmtId="0" fontId="33" fillId="0" borderId="0" xfId="2" applyFont="1"/>
    <xf numFmtId="1" fontId="4" fillId="6" borderId="7" xfId="2" applyNumberFormat="1" applyFont="1" applyFill="1" applyBorder="1" applyAlignment="1" applyProtection="1">
      <alignment horizontal="center"/>
    </xf>
    <xf numFmtId="0" fontId="31" fillId="7" borderId="3" xfId="2" applyFont="1" applyFill="1" applyBorder="1" applyAlignment="1" applyProtection="1">
      <alignment wrapText="1"/>
    </xf>
    <xf numFmtId="0" fontId="31" fillId="7" borderId="0" xfId="2" applyFont="1" applyFill="1" applyBorder="1" applyAlignment="1" applyProtection="1">
      <alignment wrapText="1"/>
    </xf>
    <xf numFmtId="0" fontId="34" fillId="7" borderId="0" xfId="2" applyFont="1" applyFill="1" applyBorder="1" applyAlignment="1" applyProtection="1">
      <alignment wrapText="1"/>
    </xf>
    <xf numFmtId="0" fontId="34" fillId="7" borderId="0" xfId="2" applyFont="1" applyFill="1" applyBorder="1" applyAlignment="1">
      <alignment wrapText="1"/>
    </xf>
    <xf numFmtId="0" fontId="34" fillId="6" borderId="0" xfId="2" applyFont="1" applyFill="1" applyBorder="1" applyAlignment="1">
      <alignment wrapText="1"/>
    </xf>
    <xf numFmtId="0" fontId="34" fillId="6" borderId="0" xfId="2" applyFont="1" applyFill="1" applyAlignment="1">
      <alignment wrapText="1"/>
    </xf>
    <xf numFmtId="43" fontId="17" fillId="6" borderId="11" xfId="1" applyFont="1" applyFill="1" applyBorder="1" applyAlignment="1" applyProtection="1">
      <alignment horizontal="center" vertical="center"/>
      <protection locked="0"/>
    </xf>
    <xf numFmtId="0" fontId="8" fillId="46" borderId="9" xfId="2" applyFont="1" applyFill="1" applyBorder="1" applyAlignment="1" applyProtection="1">
      <alignment vertical="top" wrapText="1"/>
    </xf>
    <xf numFmtId="1" fontId="4" fillId="46" borderId="7" xfId="2" applyNumberFormat="1" applyFont="1" applyFill="1" applyBorder="1" applyAlignment="1" applyProtection="1">
      <alignment horizontal="center"/>
    </xf>
    <xf numFmtId="0" fontId="35" fillId="46" borderId="9" xfId="2" applyFont="1" applyFill="1" applyBorder="1" applyAlignment="1" applyProtection="1">
      <alignment vertical="center" wrapText="1"/>
    </xf>
    <xf numFmtId="43" fontId="17" fillId="2" borderId="3" xfId="1" applyFont="1" applyFill="1" applyBorder="1" applyAlignment="1" applyProtection="1">
      <alignment vertical="center" wrapText="1"/>
    </xf>
    <xf numFmtId="0" fontId="4" fillId="2" borderId="3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4" fillId="24" borderId="7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  <protection locked="0"/>
    </xf>
    <xf numFmtId="43" fontId="17" fillId="19" borderId="3" xfId="1" applyFont="1" applyFill="1" applyBorder="1" applyAlignment="1" applyProtection="1">
      <alignment vertical="center" wrapText="1"/>
    </xf>
    <xf numFmtId="43" fontId="4" fillId="19" borderId="3" xfId="1" applyFont="1" applyFill="1" applyBorder="1" applyAlignment="1" applyProtection="1">
      <alignment wrapText="1"/>
    </xf>
    <xf numFmtId="0" fontId="14" fillId="27" borderId="9" xfId="2" applyFont="1" applyFill="1" applyBorder="1" applyAlignment="1" applyProtection="1">
      <alignment horizontal="left" vertical="center" wrapText="1"/>
    </xf>
    <xf numFmtId="165" fontId="26" fillId="27" borderId="7" xfId="2" applyNumberFormat="1" applyFont="1" applyFill="1" applyBorder="1" applyAlignment="1" applyProtection="1">
      <alignment horizontal="center" wrapText="1"/>
    </xf>
    <xf numFmtId="43" fontId="26" fillId="27" borderId="3" xfId="1" applyFont="1" applyFill="1" applyBorder="1" applyAlignment="1" applyProtection="1">
      <alignment horizontal="center" vertical="center"/>
    </xf>
    <xf numFmtId="0" fontId="26" fillId="2" borderId="3" xfId="2" applyFont="1" applyFill="1" applyBorder="1" applyAlignment="1" applyProtection="1">
      <alignment vertical="center" wrapText="1"/>
    </xf>
    <xf numFmtId="0" fontId="26" fillId="2" borderId="0" xfId="2" applyFont="1" applyFill="1" applyBorder="1" applyAlignment="1" applyProtection="1">
      <alignment vertical="center" wrapText="1"/>
    </xf>
    <xf numFmtId="0" fontId="14" fillId="2" borderId="0" xfId="2" applyFont="1" applyFill="1" applyBorder="1" applyAlignment="1" applyProtection="1">
      <alignment vertical="center" wrapText="1"/>
    </xf>
    <xf numFmtId="0" fontId="14" fillId="26" borderId="0" xfId="2" applyFont="1" applyFill="1" applyBorder="1" applyAlignment="1" applyProtection="1">
      <alignment vertical="center" wrapText="1"/>
    </xf>
    <xf numFmtId="0" fontId="14" fillId="26" borderId="0" xfId="2" applyFont="1" applyFill="1" applyAlignment="1" applyProtection="1">
      <alignment vertical="center" wrapText="1"/>
    </xf>
    <xf numFmtId="0" fontId="4" fillId="19" borderId="3" xfId="2" applyFont="1" applyFill="1" applyBorder="1" applyAlignment="1" applyProtection="1">
      <alignment vertical="center" wrapText="1"/>
    </xf>
    <xf numFmtId="0" fontId="4" fillId="19" borderId="0" xfId="2" applyFont="1" applyFill="1" applyBorder="1" applyAlignment="1" applyProtection="1">
      <alignment vertical="center" wrapText="1"/>
    </xf>
    <xf numFmtId="0" fontId="5" fillId="48" borderId="0" xfId="2" applyFont="1" applyFill="1" applyBorder="1" applyAlignment="1" applyProtection="1">
      <alignment vertical="center" wrapText="1"/>
    </xf>
    <xf numFmtId="0" fontId="5" fillId="48" borderId="0" xfId="2" applyFont="1" applyFill="1" applyAlignment="1" applyProtection="1">
      <alignment vertical="center" wrapText="1"/>
    </xf>
    <xf numFmtId="1" fontId="4" fillId="7" borderId="7" xfId="2" applyNumberFormat="1" applyFont="1" applyFill="1" applyBorder="1" applyAlignment="1" applyProtection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43" fontId="4" fillId="29" borderId="3" xfId="1" applyFont="1" applyFill="1" applyBorder="1" applyAlignment="1" applyProtection="1">
      <alignment horizontal="center" vertical="center"/>
      <protection locked="0"/>
    </xf>
    <xf numFmtId="0" fontId="5" fillId="43" borderId="9" xfId="2" applyFont="1" applyFill="1" applyBorder="1" applyAlignment="1" applyProtection="1">
      <alignment horizontal="left" vertical="top" wrapText="1"/>
    </xf>
    <xf numFmtId="1" fontId="4" fillId="19" borderId="7" xfId="2" applyNumberFormat="1" applyFont="1" applyFill="1" applyBorder="1" applyAlignment="1" applyProtection="1">
      <alignment horizontal="center"/>
    </xf>
    <xf numFmtId="43" fontId="4" fillId="19" borderId="3" xfId="1" applyFont="1" applyFill="1" applyBorder="1" applyAlignment="1" applyProtection="1">
      <alignment horizontal="center" vertical="center"/>
    </xf>
    <xf numFmtId="0" fontId="5" fillId="48" borderId="0" xfId="2" applyFont="1" applyFill="1" applyBorder="1" applyAlignment="1" applyProtection="1">
      <alignment wrapText="1"/>
    </xf>
    <xf numFmtId="0" fontId="5" fillId="48" borderId="0" xfId="2" applyFont="1" applyFill="1" applyAlignment="1" applyProtection="1">
      <alignment wrapText="1"/>
    </xf>
    <xf numFmtId="0" fontId="5" fillId="49" borderId="9" xfId="2" applyFont="1" applyFill="1" applyBorder="1" applyAlignment="1" applyProtection="1">
      <alignment horizontal="left" vertical="center" wrapText="1"/>
    </xf>
    <xf numFmtId="1" fontId="4" fillId="49" borderId="7" xfId="2" applyNumberFormat="1" applyFont="1" applyFill="1" applyBorder="1" applyAlignment="1" applyProtection="1">
      <alignment horizontal="center" vertical="center"/>
    </xf>
    <xf numFmtId="43" fontId="4" fillId="49" borderId="3" xfId="1" applyFont="1" applyFill="1" applyBorder="1" applyAlignment="1" applyProtection="1">
      <alignment horizontal="center" vertical="center"/>
      <protection locked="0"/>
    </xf>
    <xf numFmtId="0" fontId="4" fillId="7" borderId="3" xfId="2" applyFont="1" applyFill="1" applyBorder="1" applyAlignment="1" applyProtection="1">
      <alignment wrapText="1"/>
    </xf>
    <xf numFmtId="0" fontId="4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>
      <alignment wrapText="1"/>
    </xf>
    <xf numFmtId="0" fontId="5" fillId="7" borderId="0" xfId="2" applyFont="1" applyFill="1" applyAlignment="1">
      <alignment wrapText="1"/>
    </xf>
    <xf numFmtId="0" fontId="5" fillId="50" borderId="9" xfId="2" applyFont="1" applyFill="1" applyBorder="1" applyAlignment="1" applyProtection="1">
      <alignment horizontal="left" vertical="center" wrapText="1"/>
    </xf>
    <xf numFmtId="1" fontId="4" fillId="50" borderId="7" xfId="2" applyNumberFormat="1" applyFont="1" applyFill="1" applyBorder="1" applyAlignment="1" applyProtection="1">
      <alignment horizontal="center" vertical="center"/>
    </xf>
    <xf numFmtId="43" fontId="4" fillId="50" borderId="3" xfId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wrapText="1"/>
    </xf>
    <xf numFmtId="0" fontId="4" fillId="43" borderId="0" xfId="2" applyFont="1" applyFill="1" applyBorder="1" applyAlignment="1" applyProtection="1">
      <alignment wrapText="1"/>
    </xf>
    <xf numFmtId="0" fontId="5" fillId="51" borderId="0" xfId="2" applyFont="1" applyFill="1" applyBorder="1" applyAlignment="1" applyProtection="1">
      <alignment wrapText="1"/>
    </xf>
    <xf numFmtId="0" fontId="5" fillId="51" borderId="0" xfId="2" applyFont="1" applyFill="1" applyAlignment="1" applyProtection="1">
      <alignment wrapText="1"/>
    </xf>
    <xf numFmtId="1" fontId="4" fillId="43" borderId="7" xfId="2" applyNumberFormat="1" applyFont="1" applyFill="1" applyBorder="1" applyAlignment="1" applyProtection="1">
      <alignment horizontal="center"/>
    </xf>
    <xf numFmtId="0" fontId="8" fillId="7" borderId="4" xfId="2" applyFont="1" applyFill="1" applyBorder="1" applyAlignment="1" applyProtection="1">
      <alignment wrapText="1"/>
    </xf>
    <xf numFmtId="0" fontId="5" fillId="43" borderId="9" xfId="2" applyFont="1" applyFill="1" applyBorder="1" applyAlignment="1" applyProtection="1">
      <alignment wrapText="1"/>
    </xf>
    <xf numFmtId="0" fontId="8" fillId="7" borderId="9" xfId="2" applyFont="1" applyFill="1" applyBorder="1" applyAlignment="1" applyProtection="1">
      <alignment horizontal="left" vertical="center" wrapText="1"/>
    </xf>
    <xf numFmtId="0" fontId="27" fillId="2" borderId="3" xfId="2" applyFont="1" applyFill="1" applyBorder="1" applyProtection="1"/>
    <xf numFmtId="0" fontId="27" fillId="2" borderId="0" xfId="2" applyFont="1" applyFill="1" applyBorder="1" applyProtection="1"/>
    <xf numFmtId="0" fontId="36" fillId="2" borderId="0" xfId="2" applyFont="1" applyFill="1" applyBorder="1" applyProtection="1"/>
    <xf numFmtId="0" fontId="36" fillId="2" borderId="0" xfId="2" applyFont="1" applyFill="1" applyBorder="1"/>
    <xf numFmtId="0" fontId="36" fillId="0" borderId="0" xfId="2" applyFont="1" applyBorder="1"/>
    <xf numFmtId="0" fontId="36" fillId="0" borderId="0" xfId="2" applyFont="1"/>
    <xf numFmtId="0" fontId="8" fillId="2" borderId="7" xfId="0" applyFont="1" applyFill="1" applyBorder="1" applyAlignment="1" applyProtection="1">
      <alignment horizontal="left" vertical="top" wrapText="1"/>
    </xf>
    <xf numFmtId="1" fontId="4" fillId="2" borderId="7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top" wrapText="1"/>
    </xf>
    <xf numFmtId="0" fontId="5" fillId="43" borderId="9" xfId="2" applyFont="1" applyFill="1" applyBorder="1" applyAlignment="1" applyProtection="1">
      <alignment horizontal="left" vertical="center" wrapText="1"/>
    </xf>
    <xf numFmtId="1" fontId="4" fillId="43" borderId="7" xfId="2" applyNumberFormat="1" applyFont="1" applyFill="1" applyBorder="1" applyAlignment="1" applyProtection="1">
      <alignment horizontal="center" vertical="center"/>
    </xf>
    <xf numFmtId="43" fontId="4" fillId="43" borderId="3" xfId="1" applyFont="1" applyFill="1" applyBorder="1" applyAlignment="1" applyProtection="1">
      <alignment horizontal="center" vertical="center"/>
    </xf>
    <xf numFmtId="43" fontId="12" fillId="43" borderId="3" xfId="1" applyFont="1" applyFill="1" applyBorder="1" applyAlignment="1" applyProtection="1">
      <alignment horizontal="center" vertical="center"/>
    </xf>
    <xf numFmtId="0" fontId="37" fillId="19" borderId="3" xfId="2" applyFont="1" applyFill="1" applyBorder="1" applyProtection="1"/>
    <xf numFmtId="0" fontId="37" fillId="19" borderId="0" xfId="2" applyFont="1" applyFill="1" applyBorder="1" applyProtection="1"/>
    <xf numFmtId="0" fontId="38" fillId="2" borderId="0" xfId="2" applyFont="1" applyFill="1" applyBorder="1" applyProtection="1"/>
    <xf numFmtId="0" fontId="38" fillId="48" borderId="0" xfId="2" applyFont="1" applyFill="1" applyBorder="1" applyProtection="1"/>
    <xf numFmtId="0" fontId="38" fillId="48" borderId="0" xfId="2" applyFont="1" applyFill="1" applyProtection="1"/>
    <xf numFmtId="165" fontId="4" fillId="31" borderId="7" xfId="2" applyNumberFormat="1" applyFont="1" applyFill="1" applyBorder="1" applyAlignment="1" applyProtection="1">
      <alignment horizontal="center" vertical="center"/>
    </xf>
    <xf numFmtId="43" fontId="4" fillId="52" borderId="3" xfId="1" applyFont="1" applyFill="1" applyBorder="1" applyAlignment="1" applyProtection="1">
      <alignment horizontal="center" vertical="center"/>
    </xf>
    <xf numFmtId="43" fontId="4" fillId="52" borderId="3" xfId="3" applyFont="1" applyFill="1" applyBorder="1" applyAlignment="1" applyProtection="1">
      <alignment horizontal="center" vertical="center"/>
    </xf>
    <xf numFmtId="43" fontId="4" fillId="52" borderId="0" xfId="3" applyFont="1" applyFill="1" applyBorder="1" applyAlignment="1" applyProtection="1">
      <alignment horizontal="center" vertical="center"/>
    </xf>
    <xf numFmtId="0" fontId="5" fillId="32" borderId="0" xfId="2" applyFont="1" applyFill="1" applyBorder="1" applyAlignment="1" applyProtection="1">
      <alignment wrapText="1"/>
    </xf>
    <xf numFmtId="0" fontId="5" fillId="32" borderId="0" xfId="2" applyFont="1" applyFill="1" applyAlignment="1" applyProtection="1">
      <alignment wrapText="1"/>
    </xf>
    <xf numFmtId="0" fontId="8" fillId="6" borderId="9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0" fontId="8" fillId="6" borderId="4" xfId="2" applyFont="1" applyFill="1" applyBorder="1" applyAlignment="1" applyProtection="1">
      <alignment vertical="top" wrapText="1"/>
    </xf>
    <xf numFmtId="43" fontId="4" fillId="7" borderId="3" xfId="1" applyFont="1" applyFill="1" applyBorder="1" applyAlignment="1" applyProtection="1">
      <alignment horizontal="center" vertical="center"/>
    </xf>
    <xf numFmtId="43" fontId="4" fillId="53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center" wrapText="1"/>
    </xf>
    <xf numFmtId="43" fontId="4" fillId="43" borderId="3" xfId="3" applyFont="1" applyFill="1" applyBorder="1" applyAlignment="1" applyProtection="1">
      <alignment horizontal="center" vertical="center"/>
    </xf>
    <xf numFmtId="43" fontId="4" fillId="43" borderId="0" xfId="3" applyFont="1" applyFill="1" applyBorder="1" applyAlignment="1" applyProtection="1">
      <alignment horizontal="center" vertical="center"/>
    </xf>
    <xf numFmtId="0" fontId="38" fillId="2" borderId="0" xfId="2" applyFont="1" applyFill="1" applyBorder="1"/>
    <xf numFmtId="0" fontId="38" fillId="0" borderId="0" xfId="2" applyFont="1" applyBorder="1"/>
    <xf numFmtId="0" fontId="38" fillId="0" borderId="0" xfId="2" applyFont="1"/>
    <xf numFmtId="167" fontId="4" fillId="31" borderId="7" xfId="2" applyNumberFormat="1" applyFont="1" applyFill="1" applyBorder="1" applyAlignment="1" applyProtection="1">
      <alignment horizontal="center" vertical="center"/>
    </xf>
    <xf numFmtId="43" fontId="4" fillId="31" borderId="3" xfId="1" applyFont="1" applyFill="1" applyBorder="1" applyAlignment="1" applyProtection="1">
      <alignment horizontal="center" vertical="center"/>
    </xf>
    <xf numFmtId="43" fontId="4" fillId="31" borderId="3" xfId="3" applyFont="1" applyFill="1" applyBorder="1" applyAlignment="1" applyProtection="1">
      <alignment horizontal="center" vertical="center"/>
    </xf>
    <xf numFmtId="43" fontId="4" fillId="31" borderId="0" xfId="3" applyFont="1" applyFill="1" applyBorder="1" applyAlignment="1" applyProtection="1">
      <alignment horizontal="center" vertical="center"/>
    </xf>
    <xf numFmtId="165" fontId="4" fillId="24" borderId="7" xfId="2" applyNumberFormat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horizontal="center" vertical="center" wrapText="1"/>
    </xf>
    <xf numFmtId="0" fontId="4" fillId="43" borderId="0" xfId="2" applyFont="1" applyFill="1" applyBorder="1" applyAlignment="1" applyProtection="1">
      <alignment horizontal="center" vertical="center" wrapText="1"/>
    </xf>
    <xf numFmtId="0" fontId="5" fillId="7" borderId="0" xfId="2" applyFont="1" applyFill="1" applyBorder="1" applyAlignment="1" applyProtection="1">
      <alignment horizontal="center" vertical="center" wrapText="1"/>
    </xf>
    <xf numFmtId="0" fontId="5" fillId="54" borderId="0" xfId="2" applyFont="1" applyFill="1" applyBorder="1" applyAlignment="1" applyProtection="1">
      <alignment horizontal="center" vertical="center" wrapText="1"/>
    </xf>
    <xf numFmtId="0" fontId="5" fillId="54" borderId="0" xfId="2" applyFont="1" applyFill="1" applyAlignment="1" applyProtection="1">
      <alignment horizontal="center" vertical="center" wrapText="1"/>
    </xf>
    <xf numFmtId="43" fontId="17" fillId="2" borderId="11" xfId="1" applyFont="1" applyFill="1" applyBorder="1" applyAlignment="1" applyProtection="1">
      <alignment horizontal="center" vertical="center" wrapText="1"/>
      <protection locked="0"/>
    </xf>
    <xf numFmtId="43" fontId="17" fillId="7" borderId="11" xfId="1" applyFont="1" applyFill="1" applyBorder="1" applyAlignment="1" applyProtection="1">
      <alignment horizontal="center" vertical="center" wrapText="1"/>
      <protection locked="0"/>
    </xf>
    <xf numFmtId="165" fontId="4" fillId="24" borderId="7" xfId="2" applyNumberFormat="1" applyFont="1" applyFill="1" applyBorder="1" applyAlignment="1" applyProtection="1">
      <alignment horizontal="center"/>
    </xf>
    <xf numFmtId="43" fontId="4" fillId="24" borderId="3" xfId="3" applyFont="1" applyFill="1" applyBorder="1" applyAlignment="1" applyProtection="1">
      <alignment horizontal="center" vertical="center"/>
    </xf>
    <xf numFmtId="43" fontId="4" fillId="24" borderId="0" xfId="3" applyFont="1" applyFill="1" applyBorder="1" applyAlignment="1" applyProtection="1">
      <alignment horizontal="center" vertical="center"/>
    </xf>
    <xf numFmtId="0" fontId="5" fillId="54" borderId="0" xfId="2" applyFont="1" applyFill="1" applyBorder="1" applyAlignment="1" applyProtection="1">
      <alignment wrapText="1"/>
    </xf>
    <xf numFmtId="0" fontId="5" fillId="54" borderId="0" xfId="2" applyFont="1" applyFill="1" applyAlignment="1" applyProtection="1">
      <alignment wrapText="1"/>
    </xf>
    <xf numFmtId="2" fontId="8" fillId="0" borderId="4" xfId="2" applyNumberFormat="1" applyFont="1" applyBorder="1" applyAlignment="1" applyProtection="1">
      <alignment wrapText="1"/>
    </xf>
    <xf numFmtId="0" fontId="8" fillId="6" borderId="4" xfId="2" applyFont="1" applyFill="1" applyBorder="1" applyAlignment="1" applyProtection="1">
      <alignment wrapText="1"/>
    </xf>
    <xf numFmtId="0" fontId="8" fillId="0" borderId="9" xfId="2" applyFont="1" applyBorder="1" applyAlignment="1" applyProtection="1">
      <alignment vertical="top" wrapText="1"/>
    </xf>
    <xf numFmtId="165" fontId="26" fillId="27" borderId="7" xfId="2" applyNumberFormat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top" wrapText="1"/>
    </xf>
    <xf numFmtId="0" fontId="37" fillId="2" borderId="3" xfId="2" applyFont="1" applyFill="1" applyBorder="1" applyProtection="1"/>
    <xf numFmtId="0" fontId="37" fillId="2" borderId="0" xfId="2" applyFont="1" applyFill="1" applyBorder="1" applyProtection="1"/>
    <xf numFmtId="0" fontId="38" fillId="32" borderId="0" xfId="2" applyFont="1" applyFill="1" applyBorder="1" applyProtection="1"/>
    <xf numFmtId="0" fontId="38" fillId="32" borderId="0" xfId="2" applyFont="1" applyFill="1" applyProtection="1"/>
    <xf numFmtId="0" fontId="8" fillId="20" borderId="9" xfId="2" applyFont="1" applyFill="1" applyBorder="1" applyAlignment="1" applyProtection="1">
      <alignment horizontal="left" vertical="center" wrapText="1"/>
    </xf>
    <xf numFmtId="1" fontId="4" fillId="20" borderId="7" xfId="2" applyNumberFormat="1" applyFont="1" applyFill="1" applyBorder="1" applyAlignment="1" applyProtection="1">
      <alignment horizontal="center" vertical="center"/>
    </xf>
    <xf numFmtId="43" fontId="4" fillId="20" borderId="11" xfId="1" applyFont="1" applyFill="1" applyBorder="1" applyAlignment="1" applyProtection="1">
      <alignment horizontal="center" vertical="center"/>
    </xf>
    <xf numFmtId="43" fontId="4" fillId="20" borderId="3" xfId="1" applyFont="1" applyFill="1" applyBorder="1" applyAlignment="1" applyProtection="1">
      <alignment horizontal="center" vertical="center"/>
    </xf>
    <xf numFmtId="43" fontId="13" fillId="20" borderId="3" xfId="3" applyFont="1" applyFill="1" applyBorder="1" applyAlignment="1" applyProtection="1">
      <alignment horizontal="center" vertical="center" wrapText="1"/>
    </xf>
    <xf numFmtId="0" fontId="5" fillId="2" borderId="0" xfId="2" applyFont="1" applyFill="1" applyAlignment="1" applyProtection="1">
      <alignment wrapText="1"/>
    </xf>
    <xf numFmtId="0" fontId="38" fillId="26" borderId="0" xfId="2" applyFont="1" applyFill="1" applyBorder="1" applyProtection="1"/>
    <xf numFmtId="0" fontId="38" fillId="26" borderId="0" xfId="2" applyFont="1" applyFill="1" applyProtection="1"/>
    <xf numFmtId="0" fontId="8" fillId="6" borderId="4" xfId="2" applyFont="1" applyFill="1" applyBorder="1" applyAlignment="1" applyProtection="1">
      <alignment horizontal="left" wrapText="1"/>
    </xf>
    <xf numFmtId="0" fontId="5" fillId="27" borderId="9" xfId="2" applyFont="1" applyFill="1" applyBorder="1" applyAlignment="1" applyProtection="1">
      <alignment horizontal="left" vertical="center" wrapText="1"/>
    </xf>
    <xf numFmtId="165" fontId="4" fillId="27" borderId="7" xfId="2" applyNumberFormat="1" applyFont="1" applyFill="1" applyBorder="1" applyAlignment="1" applyProtection="1">
      <alignment horizontal="center" vertical="center"/>
    </xf>
    <xf numFmtId="43" fontId="4" fillId="27" borderId="3" xfId="1" applyFont="1" applyFill="1" applyBorder="1" applyAlignment="1" applyProtection="1">
      <alignment horizontal="center" vertical="center"/>
    </xf>
    <xf numFmtId="0" fontId="5" fillId="55" borderId="6" xfId="2" applyFont="1" applyFill="1" applyBorder="1" applyAlignment="1" applyProtection="1">
      <alignment vertical="center" wrapText="1"/>
    </xf>
    <xf numFmtId="49" fontId="4" fillId="55" borderId="7" xfId="2" applyNumberFormat="1" applyFont="1" applyFill="1" applyBorder="1" applyAlignment="1" applyProtection="1">
      <alignment horizontal="center" vertical="center" wrapText="1"/>
    </xf>
    <xf numFmtId="43" fontId="4" fillId="56" borderId="3" xfId="1" applyFont="1" applyFill="1" applyBorder="1" applyAlignment="1" applyProtection="1">
      <alignment horizontal="center" vertical="center" wrapText="1"/>
    </xf>
    <xf numFmtId="43" fontId="4" fillId="56" borderId="3" xfId="3" applyFont="1" applyFill="1" applyBorder="1" applyAlignment="1" applyProtection="1">
      <alignment horizontal="center" vertical="center" wrapText="1"/>
    </xf>
    <xf numFmtId="43" fontId="4" fillId="56" borderId="0" xfId="3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57" borderId="6" xfId="2" applyFont="1" applyFill="1" applyBorder="1" applyAlignment="1" applyProtection="1">
      <alignment vertical="center" wrapText="1"/>
    </xf>
    <xf numFmtId="49" fontId="4" fillId="57" borderId="7" xfId="2" applyNumberFormat="1" applyFont="1" applyFill="1" applyBorder="1" applyAlignment="1" applyProtection="1">
      <alignment horizontal="center" vertical="center" wrapText="1"/>
    </xf>
    <xf numFmtId="43" fontId="4" fillId="57" borderId="3" xfId="1" applyFont="1" applyFill="1" applyBorder="1" applyAlignment="1" applyProtection="1">
      <alignment horizontal="center" vertical="center"/>
    </xf>
    <xf numFmtId="0" fontId="37" fillId="22" borderId="3" xfId="2" applyFont="1" applyFill="1" applyBorder="1" applyProtection="1"/>
    <xf numFmtId="0" fontId="37" fillId="22" borderId="0" xfId="2" applyFont="1" applyFill="1" applyBorder="1" applyProtection="1"/>
    <xf numFmtId="0" fontId="38" fillId="29" borderId="0" xfId="2" applyFont="1" applyFill="1" applyBorder="1" applyProtection="1"/>
    <xf numFmtId="0" fontId="38" fillId="29" borderId="0" xfId="2" applyFont="1" applyFill="1" applyProtection="1"/>
    <xf numFmtId="49" fontId="4" fillId="34" borderId="7" xfId="2" applyNumberFormat="1" applyFont="1" applyFill="1" applyBorder="1" applyAlignment="1" applyProtection="1">
      <alignment horizontal="center" vertical="center" wrapText="1"/>
    </xf>
    <xf numFmtId="43" fontId="4" fillId="34" borderId="3" xfId="1" applyFont="1" applyFill="1" applyBorder="1" applyAlignment="1" applyProtection="1">
      <alignment horizontal="center" vertical="center"/>
    </xf>
    <xf numFmtId="49" fontId="4" fillId="43" borderId="7" xfId="2" applyNumberFormat="1" applyFont="1" applyFill="1" applyBorder="1" applyAlignment="1" applyProtection="1">
      <alignment horizontal="center" vertical="center" wrapText="1"/>
    </xf>
    <xf numFmtId="0" fontId="8" fillId="6" borderId="4" xfId="2" applyFont="1" applyFill="1" applyBorder="1" applyAlignment="1" applyProtection="1">
      <alignment horizontal="left" vertical="top" wrapText="1"/>
    </xf>
    <xf numFmtId="0" fontId="8" fillId="0" borderId="4" xfId="2" applyFont="1" applyBorder="1" applyAlignment="1" applyProtection="1">
      <alignment vertical="top" wrapText="1"/>
    </xf>
    <xf numFmtId="0" fontId="5" fillId="6" borderId="0" xfId="2" applyFont="1" applyFill="1" applyBorder="1" applyAlignment="1">
      <alignment wrapText="1"/>
    </xf>
    <xf numFmtId="0" fontId="5" fillId="6" borderId="0" xfId="2" applyFont="1" applyFill="1" applyAlignment="1">
      <alignment wrapText="1"/>
    </xf>
    <xf numFmtId="49" fontId="4" fillId="19" borderId="7" xfId="2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wrapText="1"/>
    </xf>
    <xf numFmtId="43" fontId="17" fillId="19" borderId="3" xfId="1" applyFont="1" applyFill="1" applyBorder="1" applyAlignment="1" applyProtection="1">
      <alignment wrapText="1"/>
    </xf>
    <xf numFmtId="0" fontId="5" fillId="20" borderId="9" xfId="2" applyFont="1" applyFill="1" applyBorder="1" applyAlignment="1" applyProtection="1">
      <alignment horizontal="left" vertical="center" wrapText="1"/>
    </xf>
    <xf numFmtId="49" fontId="4" fillId="58" borderId="7" xfId="2" applyNumberFormat="1" applyFont="1" applyFill="1" applyBorder="1" applyAlignment="1" applyProtection="1">
      <alignment horizontal="center" vertical="center" wrapText="1"/>
    </xf>
    <xf numFmtId="43" fontId="4" fillId="58" borderId="3" xfId="1" applyFont="1" applyFill="1" applyBorder="1" applyAlignment="1" applyProtection="1">
      <alignment horizontal="center" vertical="center"/>
    </xf>
    <xf numFmtId="0" fontId="8" fillId="0" borderId="9" xfId="2" applyFont="1" applyBorder="1" applyAlignment="1" applyProtection="1">
      <alignment horizontal="left" wrapText="1"/>
    </xf>
    <xf numFmtId="0" fontId="17" fillId="2" borderId="3" xfId="2" applyFont="1" applyFill="1" applyBorder="1" applyAlignment="1" applyProtection="1">
      <alignment vertical="center" wrapText="1"/>
    </xf>
    <xf numFmtId="0" fontId="17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23" borderId="7" xfId="2" applyNumberFormat="1" applyFont="1" applyFill="1" applyBorder="1" applyAlignment="1" applyProtection="1">
      <alignment horizontal="center" vertical="center" wrapText="1"/>
    </xf>
    <xf numFmtId="43" fontId="4" fillId="23" borderId="3" xfId="1" applyFont="1" applyFill="1" applyBorder="1" applyAlignment="1" applyProtection="1">
      <alignment horizontal="center" vertical="center"/>
    </xf>
    <xf numFmtId="0" fontId="4" fillId="22" borderId="3" xfId="2" applyFont="1" applyFill="1" applyBorder="1" applyAlignment="1" applyProtection="1">
      <alignment wrapText="1"/>
    </xf>
    <xf numFmtId="0" fontId="4" fillId="22" borderId="0" xfId="2" applyFont="1" applyFill="1" applyBorder="1" applyAlignment="1" applyProtection="1">
      <alignment wrapText="1"/>
    </xf>
    <xf numFmtId="0" fontId="5" fillId="29" borderId="0" xfId="2" applyFont="1" applyFill="1" applyBorder="1" applyAlignment="1" applyProtection="1">
      <alignment wrapText="1"/>
    </xf>
    <xf numFmtId="0" fontId="5" fillId="29" borderId="0" xfId="2" applyFont="1" applyFill="1" applyAlignment="1" applyProtection="1">
      <alignment wrapText="1"/>
    </xf>
    <xf numFmtId="1" fontId="4" fillId="59" borderId="7" xfId="2" applyNumberFormat="1" applyFont="1" applyFill="1" applyBorder="1" applyAlignment="1" applyProtection="1">
      <alignment horizontal="center" vertical="center"/>
    </xf>
    <xf numFmtId="43" fontId="4" fillId="59" borderId="3" xfId="1" applyFont="1" applyFill="1" applyBorder="1" applyAlignment="1" applyProtection="1">
      <alignment horizontal="center" vertical="center"/>
    </xf>
    <xf numFmtId="0" fontId="8" fillId="26" borderId="0" xfId="2" applyFont="1" applyFill="1" applyBorder="1" applyAlignment="1">
      <alignment wrapText="1"/>
    </xf>
    <xf numFmtId="0" fontId="8" fillId="26" borderId="0" xfId="2" applyFont="1" applyFill="1" applyAlignment="1">
      <alignment wrapText="1"/>
    </xf>
    <xf numFmtId="0" fontId="8" fillId="6" borderId="9" xfId="2" applyFont="1" applyFill="1" applyBorder="1" applyAlignment="1" applyProtection="1">
      <alignment horizontal="left" wrapText="1"/>
    </xf>
    <xf numFmtId="49" fontId="14" fillId="56" borderId="7" xfId="2" applyNumberFormat="1" applyFont="1" applyFill="1" applyBorder="1" applyAlignment="1" applyProtection="1">
      <alignment horizontal="center" vertical="center" wrapText="1"/>
    </xf>
    <xf numFmtId="43" fontId="4" fillId="56" borderId="11" xfId="1" applyFont="1" applyFill="1" applyBorder="1" applyAlignment="1" applyProtection="1">
      <alignment horizontal="center" vertical="center"/>
    </xf>
    <xf numFmtId="0" fontId="5" fillId="27" borderId="9" xfId="2" applyFont="1" applyFill="1" applyBorder="1" applyAlignment="1" applyProtection="1">
      <alignment horizontal="left" wrapText="1"/>
    </xf>
    <xf numFmtId="49" fontId="5" fillId="60" borderId="7" xfId="2" applyNumberFormat="1" applyFont="1" applyFill="1" applyBorder="1" applyAlignment="1" applyProtection="1">
      <alignment horizontal="center" vertical="center" wrapText="1"/>
    </xf>
    <xf numFmtId="43" fontId="4" fillId="60" borderId="11" xfId="1" applyFont="1" applyFill="1" applyBorder="1" applyAlignment="1" applyProtection="1">
      <alignment horizontal="center" vertical="center"/>
    </xf>
    <xf numFmtId="1" fontId="8" fillId="7" borderId="7" xfId="2" applyNumberFormat="1" applyFont="1" applyFill="1" applyBorder="1" applyAlignment="1" applyProtection="1">
      <alignment horizontal="center" vertical="center" wrapText="1"/>
    </xf>
    <xf numFmtId="43" fontId="17" fillId="7" borderId="11" xfId="1" applyFont="1" applyFill="1" applyBorder="1" applyAlignment="1" applyProtection="1">
      <alignment horizontal="center" vertical="center"/>
      <protection locked="0"/>
    </xf>
    <xf numFmtId="43" fontId="17" fillId="7" borderId="3" xfId="1" applyFont="1" applyFill="1" applyBorder="1" applyAlignment="1" applyProtection="1">
      <alignment horizontal="center" vertical="center"/>
      <protection locked="0"/>
    </xf>
    <xf numFmtId="49" fontId="4" fillId="61" borderId="7" xfId="2" applyNumberFormat="1" applyFont="1" applyFill="1" applyBorder="1" applyAlignment="1" applyProtection="1">
      <alignment horizontal="center" wrapText="1"/>
    </xf>
    <xf numFmtId="43" fontId="4" fillId="61" borderId="3" xfId="1" applyFont="1" applyFill="1" applyBorder="1" applyAlignment="1" applyProtection="1">
      <alignment horizontal="center" vertical="center"/>
    </xf>
    <xf numFmtId="49" fontId="4" fillId="40" borderId="12" xfId="2" applyNumberFormat="1" applyFont="1" applyFill="1" applyBorder="1" applyAlignment="1" applyProtection="1">
      <alignment horizontal="center" wrapText="1"/>
    </xf>
    <xf numFmtId="43" fontId="4" fillId="40" borderId="3" xfId="1" applyFont="1" applyFill="1" applyBorder="1" applyAlignment="1" applyProtection="1">
      <alignment horizontal="center" vertical="center"/>
    </xf>
    <xf numFmtId="0" fontId="8" fillId="42" borderId="9" xfId="2" applyFont="1" applyFill="1" applyBorder="1" applyAlignment="1" applyProtection="1">
      <alignment horizontal="left" vertical="center" wrapText="1"/>
    </xf>
    <xf numFmtId="49" fontId="4" fillId="42" borderId="12" xfId="2" applyNumberFormat="1" applyFont="1" applyFill="1" applyBorder="1" applyAlignment="1" applyProtection="1">
      <alignment horizontal="center" wrapText="1"/>
    </xf>
    <xf numFmtId="43" fontId="4" fillId="42" borderId="3" xfId="1" applyFont="1" applyFill="1" applyBorder="1" applyAlignment="1" applyProtection="1">
      <alignment horizontal="center" vertical="center"/>
      <protection locked="0"/>
    </xf>
    <xf numFmtId="0" fontId="8" fillId="47" borderId="8" xfId="2" applyFont="1" applyFill="1" applyBorder="1" applyAlignment="1" applyProtection="1">
      <alignment horizontal="left" vertical="center" wrapText="1"/>
    </xf>
    <xf numFmtId="1" fontId="4" fillId="47" borderId="12" xfId="2" applyNumberFormat="1" applyFont="1" applyFill="1" applyBorder="1" applyAlignment="1" applyProtection="1">
      <alignment horizontal="center" vertical="center"/>
    </xf>
    <xf numFmtId="43" fontId="4" fillId="47" borderId="3" xfId="1" applyFont="1" applyFill="1" applyBorder="1" applyAlignment="1" applyProtection="1">
      <alignment horizontal="center" vertical="center"/>
      <protection locked="0"/>
    </xf>
    <xf numFmtId="0" fontId="5" fillId="62" borderId="8" xfId="2" applyFont="1" applyFill="1" applyBorder="1" applyAlignment="1" applyProtection="1">
      <alignment horizontal="left" vertical="center" wrapText="1"/>
    </xf>
    <xf numFmtId="1" fontId="4" fillId="62" borderId="12" xfId="2" applyNumberFormat="1" applyFont="1" applyFill="1" applyBorder="1" applyAlignment="1" applyProtection="1">
      <alignment horizontal="center" vertical="center" wrapText="1"/>
    </xf>
    <xf numFmtId="43" fontId="4" fillId="62" borderId="3" xfId="1" applyFont="1" applyFill="1" applyBorder="1" applyAlignment="1" applyProtection="1">
      <alignment horizontal="center" vertical="center"/>
      <protection locked="0"/>
    </xf>
    <xf numFmtId="43" fontId="17" fillId="22" borderId="3" xfId="1" applyFont="1" applyFill="1" applyBorder="1" applyAlignment="1" applyProtection="1">
      <alignment wrapText="1"/>
    </xf>
    <xf numFmtId="0" fontId="8" fillId="62" borderId="8" xfId="2" applyFont="1" applyFill="1" applyBorder="1" applyAlignment="1" applyProtection="1">
      <alignment horizontal="left" vertical="center" wrapText="1"/>
    </xf>
    <xf numFmtId="0" fontId="5" fillId="18" borderId="6" xfId="2" applyFont="1" applyFill="1" applyBorder="1" applyAlignment="1" applyProtection="1">
      <alignment horizontal="left" wrapText="1"/>
    </xf>
    <xf numFmtId="1" fontId="4" fillId="18" borderId="7" xfId="2" applyNumberFormat="1" applyFont="1" applyFill="1" applyBorder="1" applyAlignment="1" applyProtection="1">
      <alignment horizontal="center" vertical="center"/>
    </xf>
    <xf numFmtId="43" fontId="4" fillId="18" borderId="3" xfId="1" applyFont="1" applyFill="1" applyBorder="1" applyAlignment="1" applyProtection="1">
      <alignment horizontal="center" vertical="center"/>
    </xf>
    <xf numFmtId="43" fontId="4" fillId="18" borderId="3" xfId="3" applyFont="1" applyFill="1" applyBorder="1" applyAlignment="1" applyProtection="1">
      <alignment horizontal="center" vertical="center"/>
    </xf>
    <xf numFmtId="43" fontId="4" fillId="18" borderId="0" xfId="3" applyFont="1" applyFill="1" applyBorder="1" applyAlignment="1" applyProtection="1">
      <alignment horizontal="center" vertical="center"/>
    </xf>
    <xf numFmtId="0" fontId="38" fillId="35" borderId="0" xfId="2" applyFont="1" applyFill="1" applyBorder="1" applyProtection="1"/>
    <xf numFmtId="0" fontId="38" fillId="35" borderId="0" xfId="2" applyFont="1" applyFill="1" applyProtection="1"/>
    <xf numFmtId="0" fontId="5" fillId="63" borderId="3" xfId="2" applyFont="1" applyFill="1" applyBorder="1" applyAlignment="1" applyProtection="1">
      <alignment horizontal="left" vertical="center" wrapText="1"/>
    </xf>
    <xf numFmtId="0" fontId="5" fillId="64" borderId="3" xfId="2" applyFont="1" applyFill="1" applyBorder="1" applyAlignment="1" applyProtection="1">
      <alignment horizontal="left" vertical="center" wrapText="1"/>
      <protection locked="0"/>
    </xf>
    <xf numFmtId="1" fontId="4" fillId="64" borderId="3" xfId="2" applyNumberFormat="1" applyFont="1" applyFill="1" applyBorder="1" applyAlignment="1" applyProtection="1">
      <alignment horizontal="center" vertical="center"/>
      <protection locked="0"/>
    </xf>
    <xf numFmtId="43" fontId="4" fillId="64" borderId="3" xfId="1" applyFont="1" applyFill="1" applyBorder="1" applyAlignment="1" applyProtection="1">
      <alignment horizontal="center" vertical="center"/>
      <protection locked="0"/>
    </xf>
    <xf numFmtId="43" fontId="4" fillId="64" borderId="3" xfId="3" applyFont="1" applyFill="1" applyBorder="1" applyAlignment="1" applyProtection="1">
      <alignment horizontal="center" vertical="center"/>
      <protection locked="0"/>
    </xf>
    <xf numFmtId="43" fontId="4" fillId="64" borderId="0" xfId="3" applyFont="1" applyFill="1" applyBorder="1" applyAlignment="1" applyProtection="1">
      <alignment horizontal="center" vertical="center"/>
      <protection locked="0"/>
    </xf>
    <xf numFmtId="0" fontId="24" fillId="2" borderId="0" xfId="2" applyFont="1" applyFill="1" applyBorder="1"/>
    <xf numFmtId="0" fontId="24" fillId="0" borderId="0" xfId="2" applyFont="1" applyBorder="1"/>
    <xf numFmtId="0" fontId="24" fillId="0" borderId="0" xfId="2" applyFont="1"/>
    <xf numFmtId="0" fontId="39" fillId="65" borderId="7" xfId="0" applyFont="1" applyFill="1" applyBorder="1" applyAlignment="1" applyProtection="1">
      <alignment horizontal="center" vertical="center"/>
    </xf>
    <xf numFmtId="0" fontId="39" fillId="65" borderId="9" xfId="0" applyFont="1" applyFill="1" applyBorder="1" applyAlignment="1" applyProtection="1">
      <alignment horizontal="center" vertical="center"/>
    </xf>
    <xf numFmtId="43" fontId="40" fillId="65" borderId="9" xfId="1" applyFont="1" applyFill="1" applyBorder="1" applyAlignment="1" applyProtection="1">
      <alignment vertical="top" wrapText="1"/>
    </xf>
    <xf numFmtId="43" fontId="4" fillId="65" borderId="9" xfId="1" applyFont="1" applyFill="1" applyBorder="1" applyAlignment="1" applyProtection="1">
      <alignment horizontal="center" vertical="center"/>
      <protection locked="0"/>
    </xf>
    <xf numFmtId="43" fontId="39" fillId="65" borderId="9" xfId="1" applyFont="1" applyFill="1" applyBorder="1" applyAlignment="1" applyProtection="1">
      <alignment vertical="center" wrapText="1"/>
      <protection locked="0"/>
    </xf>
    <xf numFmtId="168" fontId="41" fillId="0" borderId="3" xfId="0" applyNumberFormat="1" applyFont="1" applyBorder="1" applyAlignment="1" applyProtection="1">
      <alignment horizontal="center" vertical="center"/>
    </xf>
    <xf numFmtId="168" fontId="41" fillId="0" borderId="0" xfId="0" applyNumberFormat="1" applyFont="1" applyBorder="1" applyAlignment="1" applyProtection="1">
      <alignment horizontal="center" vertical="center"/>
    </xf>
    <xf numFmtId="0" fontId="41" fillId="0" borderId="0" xfId="0" applyFont="1" applyBorder="1"/>
    <xf numFmtId="0" fontId="42" fillId="0" borderId="0" xfId="0" applyFont="1" applyBorder="1" applyAlignment="1"/>
    <xf numFmtId="0" fontId="42" fillId="0" borderId="0" xfId="0" applyFont="1" applyAlignment="1"/>
    <xf numFmtId="0" fontId="15" fillId="66" borderId="7" xfId="0" applyFont="1" applyFill="1" applyBorder="1" applyAlignment="1" applyProtection="1">
      <alignment vertical="top" wrapText="1" shrinkToFit="1"/>
    </xf>
    <xf numFmtId="1" fontId="4" fillId="67" borderId="12" xfId="2" applyNumberFormat="1" applyFont="1" applyFill="1" applyBorder="1" applyAlignment="1" applyProtection="1">
      <alignment horizontal="center" vertical="center"/>
    </xf>
    <xf numFmtId="43" fontId="4" fillId="66" borderId="13" xfId="1" applyFont="1" applyFill="1" applyBorder="1" applyAlignment="1" applyProtection="1">
      <alignment horizontal="center" vertical="center" wrapText="1"/>
    </xf>
    <xf numFmtId="43" fontId="4" fillId="66" borderId="13" xfId="1" applyFont="1" applyFill="1" applyBorder="1" applyAlignment="1" applyProtection="1">
      <alignment horizontal="center" vertical="center" wrapText="1"/>
      <protection locked="0"/>
    </xf>
    <xf numFmtId="43" fontId="4" fillId="68" borderId="7" xfId="1" applyFont="1" applyFill="1" applyBorder="1" applyAlignment="1" applyProtection="1">
      <alignment horizontal="center" vertical="center" wrapText="1"/>
    </xf>
    <xf numFmtId="43" fontId="20" fillId="66" borderId="13" xfId="1" applyFont="1" applyFill="1" applyBorder="1" applyAlignment="1" applyProtection="1">
      <alignment horizontal="center" vertical="center" wrapText="1"/>
      <protection locked="0"/>
    </xf>
    <xf numFmtId="168" fontId="41" fillId="0" borderId="3" xfId="0" applyNumberFormat="1" applyFont="1" applyFill="1" applyBorder="1" applyAlignment="1" applyProtection="1">
      <alignment horizontal="center" vertical="center"/>
    </xf>
    <xf numFmtId="168" fontId="41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/>
    <xf numFmtId="0" fontId="42" fillId="0" borderId="0" xfId="0" applyFont="1" applyFill="1" applyBorder="1" applyAlignment="1"/>
    <xf numFmtId="0" fontId="42" fillId="0" borderId="0" xfId="0" applyFont="1" applyFill="1" applyAlignment="1"/>
    <xf numFmtId="0" fontId="15" fillId="69" borderId="7" xfId="0" applyFont="1" applyFill="1" applyBorder="1" applyAlignment="1" applyProtection="1">
      <alignment vertical="center" wrapText="1" shrinkToFit="1"/>
    </xf>
    <xf numFmtId="1" fontId="4" fillId="70" borderId="12" xfId="2" applyNumberFormat="1" applyFont="1" applyFill="1" applyBorder="1" applyAlignment="1" applyProtection="1">
      <alignment horizontal="center" vertical="center"/>
    </xf>
    <xf numFmtId="43" fontId="4" fillId="69" borderId="3" xfId="1" applyFont="1" applyFill="1" applyBorder="1" applyAlignment="1" applyProtection="1">
      <alignment horizontal="center" vertical="center" wrapText="1"/>
    </xf>
    <xf numFmtId="43" fontId="17" fillId="69" borderId="3" xfId="1" applyFont="1" applyFill="1" applyBorder="1" applyAlignment="1" applyProtection="1">
      <alignment horizontal="center" vertical="center" wrapText="1"/>
      <protection locked="0"/>
    </xf>
    <xf numFmtId="43" fontId="4" fillId="71" borderId="7" xfId="1" applyFont="1" applyFill="1" applyBorder="1" applyAlignment="1" applyProtection="1">
      <alignment horizontal="center" vertical="center" wrapText="1"/>
    </xf>
    <xf numFmtId="43" fontId="43" fillId="69" borderId="3" xfId="1" applyFont="1" applyFill="1" applyBorder="1" applyAlignment="1" applyProtection="1">
      <alignment horizontal="center" vertical="center" wrapText="1"/>
      <protection locked="0"/>
    </xf>
    <xf numFmtId="168" fontId="44" fillId="0" borderId="3" xfId="0" applyNumberFormat="1" applyFont="1" applyFill="1" applyBorder="1" applyAlignment="1" applyProtection="1">
      <alignment horizontal="center" vertical="center"/>
    </xf>
    <xf numFmtId="168" fontId="44" fillId="0" borderId="0" xfId="0" applyNumberFormat="1" applyFont="1" applyFill="1" applyBorder="1" applyAlignment="1" applyProtection="1">
      <alignment horizontal="center" vertical="center"/>
    </xf>
    <xf numFmtId="0" fontId="44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15" fillId="72" borderId="7" xfId="0" applyFont="1" applyFill="1" applyBorder="1" applyAlignment="1" applyProtection="1">
      <alignment vertical="center" wrapText="1" shrinkToFit="1"/>
    </xf>
    <xf numFmtId="1" fontId="4" fillId="73" borderId="12" xfId="2" applyNumberFormat="1" applyFont="1" applyFill="1" applyBorder="1" applyAlignment="1" applyProtection="1">
      <alignment horizontal="center" vertical="center"/>
    </xf>
    <xf numFmtId="43" fontId="4" fillId="72" borderId="3" xfId="1" applyFont="1" applyFill="1" applyBorder="1" applyAlignment="1" applyProtection="1">
      <alignment horizontal="center" vertical="center" wrapText="1"/>
    </xf>
    <xf numFmtId="43" fontId="17" fillId="72" borderId="3" xfId="1" applyFont="1" applyFill="1" applyBorder="1" applyAlignment="1" applyProtection="1">
      <alignment horizontal="center" vertical="center" wrapText="1"/>
      <protection locked="0"/>
    </xf>
    <xf numFmtId="43" fontId="4" fillId="74" borderId="7" xfId="1" applyFont="1" applyFill="1" applyBorder="1" applyAlignment="1" applyProtection="1">
      <alignment horizontal="center" vertical="center" wrapText="1"/>
    </xf>
    <xf numFmtId="43" fontId="43" fillId="72" borderId="3" xfId="1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vertical="top" wrapText="1" shrinkToFit="1"/>
    </xf>
    <xf numFmtId="43" fontId="4" fillId="0" borderId="3" xfId="1" applyFont="1" applyBorder="1" applyAlignment="1" applyProtection="1">
      <alignment horizontal="center" vertical="center" wrapText="1"/>
    </xf>
    <xf numFmtId="43" fontId="17" fillId="0" borderId="3" xfId="1" applyFont="1" applyBorder="1" applyAlignment="1" applyProtection="1">
      <alignment horizontal="center" vertical="center" wrapText="1"/>
      <protection locked="0"/>
    </xf>
    <xf numFmtId="43" fontId="43" fillId="0" borderId="3" xfId="1" applyFont="1" applyBorder="1" applyAlignment="1" applyProtection="1">
      <alignment horizontal="center" vertical="center" wrapText="1"/>
      <protection locked="0"/>
    </xf>
    <xf numFmtId="0" fontId="15" fillId="66" borderId="7" xfId="0" applyFont="1" applyFill="1" applyBorder="1" applyAlignment="1" applyProtection="1">
      <alignment vertical="center" wrapText="1" shrinkToFit="1"/>
    </xf>
    <xf numFmtId="43" fontId="4" fillId="66" borderId="3" xfId="1" applyFont="1" applyFill="1" applyBorder="1" applyAlignment="1" applyProtection="1">
      <alignment horizontal="center" vertical="center" wrapText="1"/>
      <protection locked="0"/>
    </xf>
    <xf numFmtId="43" fontId="17" fillId="66" borderId="3" xfId="1" applyFont="1" applyFill="1" applyBorder="1" applyAlignment="1" applyProtection="1">
      <alignment horizontal="center" vertical="center" wrapText="1"/>
      <protection locked="0"/>
    </xf>
    <xf numFmtId="43" fontId="43" fillId="66" borderId="3" xfId="1" applyFont="1" applyFill="1" applyBorder="1" applyAlignment="1" applyProtection="1">
      <alignment horizontal="center" vertical="center" wrapText="1"/>
      <protection locked="0"/>
    </xf>
    <xf numFmtId="43" fontId="4" fillId="69" borderId="3" xfId="1" applyFont="1" applyFill="1" applyBorder="1" applyAlignment="1" applyProtection="1">
      <alignment horizontal="center" vertical="center" wrapText="1"/>
      <protection locked="0"/>
    </xf>
    <xf numFmtId="43" fontId="4" fillId="72" borderId="3" xfId="1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left" vertical="top" wrapText="1" shrinkToFit="1"/>
    </xf>
    <xf numFmtId="43" fontId="17" fillId="0" borderId="3" xfId="1" applyFont="1" applyFill="1" applyBorder="1" applyAlignment="1" applyProtection="1">
      <alignment horizontal="center" vertical="center" wrapText="1"/>
      <protection locked="0"/>
    </xf>
    <xf numFmtId="43" fontId="43" fillId="0" borderId="3" xfId="1" applyFont="1" applyFill="1" applyBorder="1" applyAlignment="1" applyProtection="1">
      <alignment horizontal="center" vertical="center" wrapText="1"/>
      <protection locked="0"/>
    </xf>
    <xf numFmtId="43" fontId="4" fillId="75" borderId="3" xfId="1" applyFont="1" applyFill="1" applyBorder="1" applyAlignment="1" applyProtection="1">
      <alignment horizontal="center" vertical="center" wrapText="1"/>
    </xf>
    <xf numFmtId="43" fontId="17" fillId="75" borderId="3" xfId="1" applyFont="1" applyFill="1" applyBorder="1" applyAlignment="1" applyProtection="1">
      <alignment horizontal="center" vertical="center" wrapText="1"/>
      <protection locked="0"/>
    </xf>
    <xf numFmtId="43" fontId="43" fillId="75" borderId="3" xfId="1" applyFont="1" applyFill="1" applyBorder="1" applyAlignment="1" applyProtection="1">
      <alignment horizontal="center" vertical="center" wrapText="1"/>
      <protection locked="0"/>
    </xf>
    <xf numFmtId="43" fontId="17" fillId="76" borderId="3" xfId="1" applyFont="1" applyFill="1" applyBorder="1" applyAlignment="1" applyProtection="1">
      <alignment horizontal="center" vertical="center" wrapText="1"/>
      <protection locked="0"/>
    </xf>
    <xf numFmtId="43" fontId="43" fillId="76" borderId="3" xfId="1" applyFont="1" applyFill="1" applyBorder="1" applyAlignment="1" applyProtection="1">
      <alignment horizontal="center" vertical="center" wrapText="1"/>
      <protection locked="0"/>
    </xf>
    <xf numFmtId="0" fontId="15" fillId="72" borderId="7" xfId="0" applyFont="1" applyFill="1" applyBorder="1" applyAlignment="1" applyProtection="1">
      <alignment vertical="center" shrinkToFit="1"/>
    </xf>
    <xf numFmtId="43" fontId="4" fillId="77" borderId="3" xfId="1" applyFont="1" applyFill="1" applyBorder="1" applyAlignment="1" applyProtection="1">
      <alignment horizontal="center" vertical="center" wrapText="1"/>
    </xf>
    <xf numFmtId="43" fontId="17" fillId="77" borderId="3" xfId="1" applyFont="1" applyFill="1" applyBorder="1" applyAlignment="1" applyProtection="1">
      <alignment horizontal="center" vertical="center" wrapText="1"/>
      <protection locked="0"/>
    </xf>
    <xf numFmtId="43" fontId="43" fillId="77" borderId="3" xfId="1" applyFont="1" applyFill="1" applyBorder="1" applyAlignment="1" applyProtection="1">
      <alignment horizontal="center" vertical="center" wrapText="1"/>
      <protection locked="0"/>
    </xf>
    <xf numFmtId="0" fontId="8" fillId="0" borderId="3" xfId="5" applyNumberFormat="1" applyFont="1" applyFill="1" applyBorder="1" applyAlignment="1" applyProtection="1">
      <alignment horizontal="left" vertical="center" wrapText="1" shrinkToFit="1"/>
    </xf>
    <xf numFmtId="168" fontId="39" fillId="69" borderId="3" xfId="0" applyNumberFormat="1" applyFont="1" applyFill="1" applyBorder="1" applyAlignment="1" applyProtection="1">
      <alignment horizontal="center" vertical="center" wrapText="1"/>
    </xf>
    <xf numFmtId="168" fontId="39" fillId="69" borderId="0" xfId="0" applyNumberFormat="1" applyFont="1" applyFill="1" applyBorder="1" applyAlignment="1" applyProtection="1">
      <alignment horizontal="center" vertical="center" wrapText="1"/>
    </xf>
    <xf numFmtId="43" fontId="4" fillId="77" borderId="3" xfId="1" applyFont="1" applyFill="1" applyBorder="1" applyAlignment="1" applyProtection="1">
      <alignment horizontal="center" vertical="center" wrapText="1"/>
      <protection locked="0"/>
    </xf>
    <xf numFmtId="43" fontId="4" fillId="78" borderId="3" xfId="1" applyFont="1" applyFill="1" applyBorder="1" applyAlignment="1" applyProtection="1">
      <alignment horizontal="center" vertical="center" wrapText="1"/>
      <protection locked="0"/>
    </xf>
    <xf numFmtId="43" fontId="17" fillId="78" borderId="3" xfId="1" applyFont="1" applyFill="1" applyBorder="1" applyAlignment="1" applyProtection="1">
      <alignment horizontal="center" vertical="center" wrapText="1"/>
      <protection locked="0"/>
    </xf>
    <xf numFmtId="43" fontId="43" fillId="78" borderId="3" xfId="1" applyFont="1" applyFill="1" applyBorder="1" applyAlignment="1" applyProtection="1">
      <alignment horizontal="center" vertical="center" wrapText="1"/>
      <protection locked="0"/>
    </xf>
    <xf numFmtId="1" fontId="4" fillId="47" borderId="3" xfId="2" applyNumberFormat="1" applyFont="1" applyFill="1" applyBorder="1" applyAlignment="1" applyProtection="1">
      <alignment horizontal="center" vertical="center"/>
    </xf>
    <xf numFmtId="0" fontId="5" fillId="79" borderId="3" xfId="5" applyNumberFormat="1" applyFont="1" applyFill="1" applyBorder="1" applyAlignment="1" applyProtection="1">
      <alignment vertical="center" wrapText="1" shrinkToFit="1"/>
    </xf>
    <xf numFmtId="0" fontId="4" fillId="79" borderId="3" xfId="5" applyNumberFormat="1" applyFont="1" applyFill="1" applyBorder="1" applyAlignment="1" applyProtection="1">
      <alignment vertical="center" wrapText="1"/>
    </xf>
    <xf numFmtId="43" fontId="4" fillId="79" borderId="3" xfId="1" applyFont="1" applyFill="1" applyBorder="1" applyAlignment="1" applyProtection="1">
      <alignment vertical="center" wrapText="1"/>
    </xf>
    <xf numFmtId="43" fontId="4" fillId="80" borderId="3" xfId="1" applyFont="1" applyFill="1" applyBorder="1" applyAlignment="1" applyProtection="1">
      <alignment horizontal="center" vertical="center" wrapText="1"/>
    </xf>
    <xf numFmtId="43" fontId="4" fillId="80" borderId="3" xfId="1" applyFont="1" applyFill="1" applyBorder="1" applyAlignment="1" applyProtection="1">
      <alignment horizontal="center" vertical="center" wrapText="1"/>
      <protection locked="0"/>
    </xf>
    <xf numFmtId="43" fontId="4" fillId="81" borderId="7" xfId="1" applyFont="1" applyFill="1" applyBorder="1" applyAlignment="1" applyProtection="1">
      <alignment horizontal="center" vertical="center" wrapText="1"/>
    </xf>
    <xf numFmtId="43" fontId="20" fillId="80" borderId="3" xfId="1" applyFont="1" applyFill="1" applyBorder="1" applyAlignment="1" applyProtection="1">
      <alignment horizontal="center" vertical="center" wrapText="1"/>
      <protection locked="0"/>
    </xf>
    <xf numFmtId="0" fontId="5" fillId="2" borderId="0" xfId="5" applyNumberFormat="1" applyFont="1" applyFill="1" applyBorder="1" applyAlignment="1" applyProtection="1">
      <alignment vertical="center" wrapText="1" shrinkToFit="1"/>
    </xf>
    <xf numFmtId="0" fontId="4" fillId="2" borderId="0" xfId="5" applyNumberFormat="1" applyFont="1" applyFill="1" applyBorder="1" applyAlignment="1" applyProtection="1">
      <alignment vertical="center" wrapText="1"/>
    </xf>
    <xf numFmtId="43" fontId="4" fillId="82" borderId="0" xfId="1" applyFont="1" applyFill="1" applyBorder="1" applyAlignment="1" applyProtection="1">
      <alignment horizontal="center" vertical="center" wrapText="1"/>
    </xf>
    <xf numFmtId="43" fontId="4" fillId="82" borderId="0" xfId="1" applyFont="1" applyFill="1" applyBorder="1" applyAlignment="1" applyProtection="1">
      <alignment horizontal="center" vertical="center" wrapText="1"/>
      <protection locked="0"/>
    </xf>
    <xf numFmtId="43" fontId="20" fillId="82" borderId="0" xfId="1" applyFont="1" applyFill="1" applyBorder="1" applyAlignment="1" applyProtection="1">
      <alignment horizontal="center" vertical="center" wrapText="1"/>
      <protection locked="0"/>
    </xf>
    <xf numFmtId="43" fontId="20" fillId="82" borderId="0" xfId="1" applyFont="1" applyFill="1" applyBorder="1" applyAlignment="1" applyProtection="1">
      <alignment horizontal="center" vertical="center" wrapText="1"/>
    </xf>
    <xf numFmtId="168" fontId="44" fillId="2" borderId="0" xfId="0" applyNumberFormat="1" applyFont="1" applyFill="1" applyBorder="1" applyAlignment="1" applyProtection="1">
      <alignment horizontal="center" vertical="center"/>
    </xf>
    <xf numFmtId="0" fontId="44" fillId="2" borderId="0" xfId="0" applyFont="1" applyFill="1" applyBorder="1"/>
    <xf numFmtId="0" fontId="0" fillId="2" borderId="0" xfId="0" applyFont="1" applyFill="1" applyBorder="1" applyAlignment="1"/>
    <xf numFmtId="0" fontId="8" fillId="2" borderId="0" xfId="0" applyFont="1" applyFill="1"/>
    <xf numFmtId="0" fontId="4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0" xfId="2" applyFill="1"/>
    <xf numFmtId="0" fontId="2" fillId="2" borderId="0" xfId="2" applyFont="1" applyFill="1"/>
    <xf numFmtId="0" fontId="8" fillId="2" borderId="3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5" borderId="3" xfId="0" applyFont="1" applyFill="1" applyBorder="1"/>
    <xf numFmtId="43" fontId="8" fillId="5" borderId="3" xfId="0" applyNumberFormat="1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43" fontId="47" fillId="5" borderId="3" xfId="0" applyNumberFormat="1" applyFont="1" applyFill="1" applyBorder="1"/>
    <xf numFmtId="0" fontId="8" fillId="5" borderId="0" xfId="0" applyFont="1" applyFill="1" applyBorder="1"/>
    <xf numFmtId="0" fontId="2" fillId="5" borderId="0" xfId="2" applyFill="1" applyBorder="1"/>
    <xf numFmtId="0" fontId="2" fillId="5" borderId="0" xfId="2" applyFill="1"/>
    <xf numFmtId="0" fontId="2" fillId="5" borderId="0" xfId="2" applyFont="1" applyFill="1"/>
    <xf numFmtId="43" fontId="47" fillId="2" borderId="3" xfId="0" applyNumberFormat="1" applyFont="1" applyFill="1" applyBorder="1"/>
    <xf numFmtId="43" fontId="8" fillId="2" borderId="3" xfId="0" applyNumberFormat="1" applyFont="1" applyFill="1" applyBorder="1"/>
    <xf numFmtId="43" fontId="8" fillId="2" borderId="3" xfId="0" applyNumberFormat="1" applyFont="1" applyFill="1" applyBorder="1" applyAlignment="1">
      <alignment horizontal="left"/>
    </xf>
    <xf numFmtId="0" fontId="5" fillId="2" borderId="3" xfId="0" applyFont="1" applyFill="1" applyBorder="1"/>
    <xf numFmtId="43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43" fontId="5" fillId="2" borderId="3" xfId="0" applyNumberFormat="1" applyFont="1" applyFill="1" applyBorder="1"/>
    <xf numFmtId="0" fontId="5" fillId="5" borderId="3" xfId="0" applyFont="1" applyFill="1" applyBorder="1"/>
    <xf numFmtId="43" fontId="5" fillId="5" borderId="3" xfId="0" applyNumberFormat="1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43" fontId="5" fillId="5" borderId="3" xfId="0" applyNumberFormat="1" applyFont="1" applyFill="1" applyBorder="1"/>
    <xf numFmtId="0" fontId="5" fillId="2" borderId="0" xfId="0" applyFont="1" applyFill="1"/>
    <xf numFmtId="43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48" fillId="2" borderId="3" xfId="0" applyFont="1" applyFill="1" applyBorder="1" applyAlignment="1">
      <alignment horizontal="center"/>
    </xf>
    <xf numFmtId="0" fontId="2" fillId="2" borderId="0" xfId="2" applyFont="1" applyFill="1" applyBorder="1"/>
    <xf numFmtId="0" fontId="2" fillId="0" borderId="0" xfId="2" applyFont="1" applyBorder="1"/>
    <xf numFmtId="0" fontId="8" fillId="0" borderId="0" xfId="0" applyFont="1"/>
    <xf numFmtId="0" fontId="2" fillId="5" borderId="0" xfId="2" applyFont="1" applyFill="1" applyBorder="1"/>
    <xf numFmtId="43" fontId="2" fillId="0" borderId="0" xfId="3" applyFont="1"/>
    <xf numFmtId="43" fontId="5" fillId="2" borderId="3" xfId="1" applyFont="1" applyFill="1" applyBorder="1"/>
    <xf numFmtId="0" fontId="2" fillId="0" borderId="0" xfId="2" applyFont="1" applyBorder="1" applyAlignment="1" applyProtection="1">
      <alignment horizontal="left"/>
      <protection locked="0"/>
    </xf>
    <xf numFmtId="0" fontId="24" fillId="0" borderId="0" xfId="2" applyFont="1" applyBorder="1" applyAlignment="1" applyProtection="1">
      <alignment horizontal="center"/>
      <protection locked="0"/>
    </xf>
    <xf numFmtId="43" fontId="38" fillId="83" borderId="0" xfId="3" applyFont="1" applyFill="1" applyBorder="1" applyAlignment="1" applyProtection="1">
      <alignment horizontal="center"/>
      <protection locked="0"/>
    </xf>
    <xf numFmtId="0" fontId="36" fillId="2" borderId="0" xfId="2" applyFont="1" applyFill="1" applyProtection="1"/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3" fontId="4" fillId="65" borderId="9" xfId="1" applyFont="1" applyFill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left" vertical="center" wrapText="1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43" fontId="40" fillId="65" borderId="9" xfId="1" applyFont="1" applyFill="1" applyBorder="1" applyAlignment="1" applyProtection="1">
      <alignment vertical="center" wrapText="1"/>
      <protection locked="0"/>
    </xf>
    <xf numFmtId="43" fontId="8" fillId="5" borderId="3" xfId="0" applyNumberFormat="1" applyFont="1" applyFill="1" applyBorder="1"/>
    <xf numFmtId="43" fontId="52" fillId="2" borderId="3" xfId="0" applyNumberFormat="1" applyFont="1" applyFill="1" applyBorder="1"/>
    <xf numFmtId="43" fontId="52" fillId="11" borderId="3" xfId="0" applyNumberFormat="1" applyFont="1" applyFill="1" applyBorder="1"/>
    <xf numFmtId="43" fontId="5" fillId="5" borderId="14" xfId="0" applyNumberFormat="1" applyFont="1" applyFill="1" applyBorder="1"/>
    <xf numFmtId="43" fontId="8" fillId="21" borderId="15" xfId="0" applyNumberFormat="1" applyFont="1" applyFill="1" applyBorder="1"/>
  </cellXfs>
  <cellStyles count="15">
    <cellStyle name="Обычный" xfId="0" builtinId="0"/>
    <cellStyle name="Обычный 2" xfId="5"/>
    <cellStyle name="Обычный 2 2" xfId="6"/>
    <cellStyle name="Обычный 3" xfId="7"/>
    <cellStyle name="Обычный 4" xfId="2"/>
    <cellStyle name="Обычный 5" xfId="8"/>
    <cellStyle name="Пояснение 2" xfId="4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63;&#1040;&#1071;/&#1040;&#1085;&#1072;&#1083;&#1080;&#1079;/&#1040;&#1085;&#1072;&#1083;&#1080;&#1079;%202024/&#1072;&#1085;&#1072;&#1083;&#1080;&#1079;%20&#1085;&#1072;%2001.10.2024/&#1040;&#1053;&#1040;&#1051;&#1048;&#1047;%20&#1056;&#1040;&#1057;&#1061;&#1054;&#1044;&#1054;&#1042;&#1040;&#1053;&#1048;&#1071;%20&#1041;&#1070;&#1044;&#1046;&#1045;&#1058;&#1053;&#1067;&#1061;%20&#1057;&#1056;&#1045;&#1044;&#1057;&#1058;&#1042;%20&#1085;&#1072;%200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школы без НРО"/>
      <sheetName val="Свод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+сад"/>
      <sheetName val="СШ 18 (2)"/>
      <sheetName val="НРО"/>
      <sheetName val="Лист2"/>
      <sheetName val="Свод Планы школы "/>
      <sheetName val="Свод Касса школы  "/>
      <sheetName val="Лист1"/>
      <sheetName val="исполнение"/>
    </sheetNames>
    <sheetDataSet>
      <sheetData sheetId="0">
        <row r="2">
          <cell r="B2" t="str">
            <v xml:space="preserve">Информация о распределении бюджетных средств на 01.10.2024 года </v>
          </cell>
          <cell r="C2"/>
          <cell r="D2"/>
          <cell r="E2"/>
          <cell r="F2"/>
          <cell r="G2"/>
          <cell r="H2"/>
        </row>
      </sheetData>
      <sheetData sheetId="1">
        <row r="17">
          <cell r="B17" t="str">
            <v>2024 год</v>
          </cell>
          <cell r="C17"/>
          <cell r="D17"/>
          <cell r="E17"/>
          <cell r="F17"/>
        </row>
        <row r="62">
          <cell r="B62" t="str">
            <v>2024 год</v>
          </cell>
          <cell r="C62"/>
          <cell r="D62"/>
          <cell r="E62"/>
          <cell r="F62"/>
        </row>
        <row r="265">
          <cell r="G265" t="str">
            <v>2023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KE607"/>
  <sheetViews>
    <sheetView tabSelected="1" view="pageBreakPreview" zoomScale="91" zoomScaleNormal="62" zoomScaleSheetLayoutView="91" zoomScalePageLayoutView="70" workbookViewId="0">
      <selection activeCell="B1" sqref="B1:I1"/>
    </sheetView>
  </sheetViews>
  <sheetFormatPr defaultColWidth="9.140625" defaultRowHeight="15" x14ac:dyDescent="0.25"/>
  <cols>
    <col min="1" max="1" width="69.5703125" style="679" customWidth="1"/>
    <col min="2" max="2" width="23.42578125" style="680" customWidth="1"/>
    <col min="3" max="3" width="25.140625" style="681" customWidth="1"/>
    <col min="4" max="4" width="26" style="682" customWidth="1"/>
    <col min="5" max="6" width="25" style="682" customWidth="1"/>
    <col min="7" max="7" width="24.7109375" style="682" customWidth="1"/>
    <col min="8" max="8" width="23.140625" style="682" customWidth="1"/>
    <col min="9" max="9" width="23.28515625" style="228" customWidth="1"/>
    <col min="10" max="10" width="20.7109375" style="228" customWidth="1"/>
    <col min="11" max="11" width="19.28515625" style="227" customWidth="1"/>
    <col min="12" max="12" width="23.42578125" style="227" customWidth="1"/>
    <col min="13" max="13" width="22" style="227" customWidth="1"/>
    <col min="14" max="15" width="21.42578125" style="227" customWidth="1"/>
    <col min="16" max="16" width="21.42578125" style="227" hidden="1" customWidth="1"/>
    <col min="17" max="17" width="17.42578125" style="227" customWidth="1"/>
    <col min="18" max="20" width="9.140625" style="227"/>
    <col min="21" max="49" width="9.140625" style="673"/>
    <col min="50" max="54" width="9.140625" style="674"/>
    <col min="55" max="958" width="9.140625" style="7"/>
    <col min="959" max="16384" width="9.140625" style="6"/>
  </cols>
  <sheetData>
    <row r="1" spans="1:958" ht="77.25" customHeight="1" x14ac:dyDescent="0.25">
      <c r="A1" s="1"/>
      <c r="B1" s="686" t="s">
        <v>0</v>
      </c>
      <c r="C1" s="686"/>
      <c r="D1" s="686"/>
      <c r="E1" s="686"/>
      <c r="F1" s="686"/>
      <c r="G1" s="686"/>
      <c r="H1" s="686"/>
      <c r="I1" s="686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5"/>
      <c r="AY1" s="5"/>
      <c r="AZ1" s="5"/>
      <c r="BA1" s="5"/>
      <c r="BB1" s="5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</row>
    <row r="2" spans="1:958" ht="18.75" customHeight="1" thickBot="1" x14ac:dyDescent="0.3">
      <c r="A2" s="1"/>
      <c r="B2" s="687" t="str">
        <f>'[1]Свод школы без НРО'!B2:H2</f>
        <v xml:space="preserve">Информация о распределении бюджетных средств на 01.10.2024 года </v>
      </c>
      <c r="C2" s="687"/>
      <c r="D2" s="687"/>
      <c r="E2" s="687"/>
      <c r="F2" s="687"/>
      <c r="G2" s="687"/>
      <c r="H2" s="687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5"/>
      <c r="AY2" s="5"/>
      <c r="AZ2" s="5"/>
      <c r="BA2" s="5"/>
      <c r="BB2" s="5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</row>
    <row r="3" spans="1:958" s="16" customFormat="1" ht="69.75" customHeight="1" x14ac:dyDescent="0.25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4</v>
      </c>
      <c r="I3" s="11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3"/>
      <c r="O3" s="13"/>
      <c r="P3" s="13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5"/>
      <c r="AY3" s="15"/>
      <c r="AZ3" s="15"/>
      <c r="BA3" s="15"/>
      <c r="BB3" s="15"/>
    </row>
    <row r="4" spans="1:958" s="25" customFormat="1" ht="14.25" customHeight="1" x14ac:dyDescent="0.25">
      <c r="A4" s="17">
        <v>1</v>
      </c>
      <c r="B4" s="18">
        <v>2</v>
      </c>
      <c r="C4" s="19">
        <v>3</v>
      </c>
      <c r="D4" s="20"/>
      <c r="E4" s="20"/>
      <c r="F4" s="20"/>
      <c r="G4" s="20"/>
      <c r="H4" s="20"/>
      <c r="I4" s="20"/>
      <c r="J4" s="21"/>
      <c r="K4" s="22"/>
      <c r="L4" s="21"/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4"/>
      <c r="AY4" s="24"/>
      <c r="AZ4" s="24"/>
      <c r="BA4" s="24"/>
      <c r="BB4" s="24"/>
    </row>
    <row r="5" spans="1:958" s="32" customFormat="1" ht="21.75" customHeight="1" x14ac:dyDescent="0.25">
      <c r="A5" s="26" t="s">
        <v>13</v>
      </c>
      <c r="B5" s="26"/>
      <c r="C5" s="27">
        <f>C61+C73+C264</f>
        <v>38468259.030000001</v>
      </c>
      <c r="D5" s="27">
        <f>D61+D73+D264</f>
        <v>26988289.190000001</v>
      </c>
      <c r="E5" s="27">
        <f>E61+E73+E264</f>
        <v>11479969.84</v>
      </c>
      <c r="F5" s="27">
        <f>D5/C5*100</f>
        <v>70.157292974846641</v>
      </c>
      <c r="G5" s="27">
        <f>G61+G73+G264</f>
        <v>28614535.710000001</v>
      </c>
      <c r="H5" s="27">
        <f>H61+H73+H264</f>
        <v>26988289.190000001</v>
      </c>
      <c r="I5" s="28">
        <f>H5/G5*100</f>
        <v>94.316711840158675</v>
      </c>
      <c r="J5" s="29">
        <f t="shared" ref="J5:J11" si="0">G5-H5</f>
        <v>1626246.5199999996</v>
      </c>
      <c r="K5" s="22">
        <f t="shared" ref="K5:K11" si="1">C5</f>
        <v>38468259.030000001</v>
      </c>
      <c r="L5" s="29"/>
      <c r="M5" s="22">
        <f>K5-L5</f>
        <v>38468259.030000001</v>
      </c>
      <c r="N5" s="30">
        <f>C5-D5</f>
        <v>11479969.84</v>
      </c>
      <c r="O5" s="30">
        <f>E5-N5</f>
        <v>0</v>
      </c>
      <c r="P5" s="30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AJV5" s="33"/>
    </row>
    <row r="6" spans="1:958" s="40" customFormat="1" ht="21.75" customHeight="1" x14ac:dyDescent="0.25">
      <c r="A6" s="34" t="s">
        <v>14</v>
      </c>
      <c r="B6" s="34"/>
      <c r="C6" s="35">
        <f>C49+C178</f>
        <v>33328760</v>
      </c>
      <c r="D6" s="35">
        <f>D49+D178</f>
        <v>23667301.57</v>
      </c>
      <c r="E6" s="35">
        <f>E49+E178</f>
        <v>9661458.4299999997</v>
      </c>
      <c r="F6" s="35">
        <f t="shared" ref="F6:F16" si="2">D6/C6*100</f>
        <v>71.011647508038095</v>
      </c>
      <c r="G6" s="35">
        <f>G49+G178</f>
        <v>25390919</v>
      </c>
      <c r="H6" s="35">
        <f>H49+H178</f>
        <v>23667301.57</v>
      </c>
      <c r="I6" s="36">
        <f t="shared" ref="I6:I15" si="3">H6/G6*100</f>
        <v>93.211677647429781</v>
      </c>
      <c r="J6" s="29">
        <f t="shared" si="0"/>
        <v>1723617.4299999997</v>
      </c>
      <c r="K6" s="22">
        <f t="shared" si="1"/>
        <v>33328760</v>
      </c>
      <c r="L6" s="37"/>
      <c r="M6" s="22">
        <f t="shared" ref="M6:M69" si="4">K6-L6</f>
        <v>33328760</v>
      </c>
      <c r="N6" s="38"/>
      <c r="O6" s="38"/>
      <c r="P6" s="38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AJV6" s="41"/>
    </row>
    <row r="7" spans="1:958" s="49" customFormat="1" ht="21.75" customHeight="1" x14ac:dyDescent="0.25">
      <c r="A7" s="42" t="s">
        <v>15</v>
      </c>
      <c r="B7" s="42"/>
      <c r="C7" s="43">
        <f>C8+C11+C16</f>
        <v>5139499.03</v>
      </c>
      <c r="D7" s="43">
        <f>D8+D11+D16</f>
        <v>3320987.62</v>
      </c>
      <c r="E7" s="44">
        <f>E8+E11+E16</f>
        <v>1818511.4100000001</v>
      </c>
      <c r="F7" s="44">
        <f t="shared" si="2"/>
        <v>64.616951975570274</v>
      </c>
      <c r="G7" s="44">
        <f>G8+G11+G16</f>
        <v>3223616.71</v>
      </c>
      <c r="H7" s="44">
        <f>H8+H11+H16</f>
        <v>3320987.62</v>
      </c>
      <c r="I7" s="45">
        <f t="shared" si="3"/>
        <v>103.02054861851117</v>
      </c>
      <c r="J7" s="29">
        <f t="shared" si="0"/>
        <v>-97370.910000000149</v>
      </c>
      <c r="K7" s="22">
        <f t="shared" si="1"/>
        <v>5139499.03</v>
      </c>
      <c r="L7" s="46"/>
      <c r="M7" s="22">
        <f t="shared" si="4"/>
        <v>5139499.03</v>
      </c>
      <c r="N7" s="47"/>
      <c r="O7" s="47"/>
      <c r="P7" s="47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AJV7" s="50"/>
    </row>
    <row r="8" spans="1:958" s="56" customFormat="1" ht="21.75" customHeight="1" x14ac:dyDescent="0.25">
      <c r="A8" s="51" t="s">
        <v>16</v>
      </c>
      <c r="B8" s="51"/>
      <c r="C8" s="52">
        <f t="shared" ref="C8:H8" si="5">C73</f>
        <v>4809499.03</v>
      </c>
      <c r="D8" s="52">
        <f t="shared" si="5"/>
        <v>3146610.2</v>
      </c>
      <c r="E8" s="44">
        <f t="shared" si="5"/>
        <v>1662888.83</v>
      </c>
      <c r="F8" s="44">
        <f t="shared" si="2"/>
        <v>65.424905595624992</v>
      </c>
      <c r="G8" s="44">
        <f t="shared" si="5"/>
        <v>2976116.71</v>
      </c>
      <c r="H8" s="44">
        <f t="shared" si="5"/>
        <v>3146610.2</v>
      </c>
      <c r="I8" s="45">
        <f t="shared" si="3"/>
        <v>105.72872325292646</v>
      </c>
      <c r="J8" s="29">
        <f t="shared" si="0"/>
        <v>-170493.49000000022</v>
      </c>
      <c r="K8" s="22">
        <f t="shared" si="1"/>
        <v>4809499.03</v>
      </c>
      <c r="L8" s="53"/>
      <c r="M8" s="22">
        <f t="shared" si="4"/>
        <v>4809499.03</v>
      </c>
      <c r="N8" s="54"/>
      <c r="O8" s="54"/>
      <c r="P8" s="54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55"/>
      <c r="AY8" s="55"/>
      <c r="AZ8" s="55"/>
      <c r="BA8" s="55"/>
      <c r="BB8" s="55"/>
      <c r="AJV8" s="57"/>
    </row>
    <row r="9" spans="1:958" s="32" customFormat="1" ht="21.75" customHeight="1" x14ac:dyDescent="0.25">
      <c r="A9" s="26" t="s">
        <v>17</v>
      </c>
      <c r="B9" s="26"/>
      <c r="C9" s="27">
        <f>C10+C11</f>
        <v>27872622</v>
      </c>
      <c r="D9" s="27">
        <f>D10+D11</f>
        <v>19729313.100000001</v>
      </c>
      <c r="E9" s="27">
        <f>E10+E11</f>
        <v>8143308.8999999994</v>
      </c>
      <c r="F9" s="27">
        <f t="shared" si="2"/>
        <v>70.783843371463234</v>
      </c>
      <c r="G9" s="27">
        <f>G10+G11</f>
        <v>21228212</v>
      </c>
      <c r="H9" s="27">
        <f>H10+H11</f>
        <v>19729313.100000001</v>
      </c>
      <c r="I9" s="28">
        <f t="shared" si="3"/>
        <v>92.939118471211813</v>
      </c>
      <c r="J9" s="29">
        <f t="shared" si="0"/>
        <v>1498898.8999999985</v>
      </c>
      <c r="K9" s="22">
        <f t="shared" si="1"/>
        <v>27872622</v>
      </c>
      <c r="L9" s="29"/>
      <c r="M9" s="22">
        <f t="shared" si="4"/>
        <v>27872622</v>
      </c>
      <c r="N9" s="30"/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AJV9" s="33"/>
    </row>
    <row r="10" spans="1:958" s="40" customFormat="1" ht="21.75" customHeight="1" x14ac:dyDescent="0.25">
      <c r="A10" s="34" t="s">
        <v>18</v>
      </c>
      <c r="B10" s="34"/>
      <c r="C10" s="35">
        <f>C49</f>
        <v>27542622</v>
      </c>
      <c r="D10" s="35">
        <f>D49</f>
        <v>19554935.68</v>
      </c>
      <c r="E10" s="35">
        <f>E49</f>
        <v>7987686.3199999994</v>
      </c>
      <c r="F10" s="35">
        <f t="shared" si="2"/>
        <v>70.998816597780703</v>
      </c>
      <c r="G10" s="35">
        <f>G49</f>
        <v>20980712</v>
      </c>
      <c r="H10" s="35">
        <f>H49</f>
        <v>19554935.68</v>
      </c>
      <c r="I10" s="36">
        <f t="shared" si="3"/>
        <v>93.204347307183852</v>
      </c>
      <c r="J10" s="29">
        <f t="shared" si="0"/>
        <v>1425776.3200000003</v>
      </c>
      <c r="K10" s="22">
        <f t="shared" si="1"/>
        <v>27542622</v>
      </c>
      <c r="L10" s="37"/>
      <c r="M10" s="22">
        <f t="shared" si="4"/>
        <v>27542622</v>
      </c>
      <c r="N10" s="38"/>
      <c r="O10" s="38"/>
      <c r="P10" s="3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AJV10" s="41"/>
    </row>
    <row r="11" spans="1:958" s="56" customFormat="1" ht="21.75" customHeight="1" x14ac:dyDescent="0.25">
      <c r="A11" s="58" t="s">
        <v>15</v>
      </c>
      <c r="B11" s="58"/>
      <c r="C11" s="52">
        <f>C60</f>
        <v>330000</v>
      </c>
      <c r="D11" s="52">
        <f>D60</f>
        <v>174377.41999999998</v>
      </c>
      <c r="E11" s="44">
        <f>E60</f>
        <v>155622.58000000002</v>
      </c>
      <c r="F11" s="59">
        <f t="shared" si="2"/>
        <v>52.841642424242416</v>
      </c>
      <c r="G11" s="44">
        <f>G60</f>
        <v>247500</v>
      </c>
      <c r="H11" s="44">
        <f>H60</f>
        <v>174377.41999999998</v>
      </c>
      <c r="I11" s="45">
        <f t="shared" si="3"/>
        <v>70.45552323232323</v>
      </c>
      <c r="J11" s="29">
        <f t="shared" si="0"/>
        <v>73122.580000000016</v>
      </c>
      <c r="K11" s="22">
        <f t="shared" si="1"/>
        <v>330000</v>
      </c>
      <c r="L11" s="53"/>
      <c r="M11" s="22">
        <f t="shared" si="4"/>
        <v>330000</v>
      </c>
      <c r="N11" s="54">
        <f>C11-D11</f>
        <v>155622.58000000002</v>
      </c>
      <c r="O11" s="54"/>
      <c r="P11" s="54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55"/>
      <c r="AY11" s="55"/>
      <c r="AZ11" s="55"/>
      <c r="BA11" s="55"/>
      <c r="BB11" s="55"/>
      <c r="AJV11" s="57"/>
    </row>
    <row r="12" spans="1:958" s="56" customFormat="1" ht="82.5" customHeight="1" x14ac:dyDescent="0.25">
      <c r="A12" s="60" t="s">
        <v>19</v>
      </c>
      <c r="B12" s="58"/>
      <c r="C12" s="52">
        <f>C248</f>
        <v>0</v>
      </c>
      <c r="D12" s="52">
        <f>D248</f>
        <v>0</v>
      </c>
      <c r="E12" s="44">
        <f>E248</f>
        <v>0</v>
      </c>
      <c r="F12" s="59" t="e">
        <f t="shared" si="2"/>
        <v>#DIV/0!</v>
      </c>
      <c r="G12" s="52">
        <f>G248</f>
        <v>0</v>
      </c>
      <c r="H12" s="52">
        <f>H248</f>
        <v>0</v>
      </c>
      <c r="I12" s="45" t="e">
        <f t="shared" si="3"/>
        <v>#DIV/0!</v>
      </c>
      <c r="J12" s="29"/>
      <c r="K12" s="22"/>
      <c r="L12" s="53"/>
      <c r="M12" s="22"/>
      <c r="N12" s="54"/>
      <c r="O12" s="54"/>
      <c r="P12" s="54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55"/>
      <c r="AY12" s="55"/>
      <c r="AZ12" s="55"/>
      <c r="BA12" s="55"/>
      <c r="BB12" s="55"/>
      <c r="AJV12" s="57"/>
    </row>
    <row r="13" spans="1:958" s="56" customFormat="1" ht="54.75" customHeight="1" x14ac:dyDescent="0.25">
      <c r="A13" s="60" t="s">
        <v>20</v>
      </c>
      <c r="B13" s="58"/>
      <c r="C13" s="52">
        <f>C251</f>
        <v>0</v>
      </c>
      <c r="D13" s="52">
        <f>D251</f>
        <v>0</v>
      </c>
      <c r="E13" s="44">
        <f>E249</f>
        <v>0</v>
      </c>
      <c r="F13" s="59" t="e">
        <f t="shared" si="2"/>
        <v>#DIV/0!</v>
      </c>
      <c r="G13" s="44">
        <f>G249</f>
        <v>0</v>
      </c>
      <c r="H13" s="44">
        <f>H249</f>
        <v>0</v>
      </c>
      <c r="I13" s="45" t="e">
        <f t="shared" si="3"/>
        <v>#DIV/0!</v>
      </c>
      <c r="J13" s="29"/>
      <c r="K13" s="22"/>
      <c r="L13" s="53"/>
      <c r="M13" s="22"/>
      <c r="N13" s="54"/>
      <c r="O13" s="54"/>
      <c r="P13" s="54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55"/>
      <c r="AY13" s="55"/>
      <c r="AZ13" s="55"/>
      <c r="BA13" s="55"/>
      <c r="BB13" s="55"/>
      <c r="AJV13" s="57"/>
    </row>
    <row r="14" spans="1:958" s="64" customFormat="1" ht="24.75" customHeight="1" x14ac:dyDescent="0.25">
      <c r="A14" s="26" t="s">
        <v>21</v>
      </c>
      <c r="B14" s="26"/>
      <c r="C14" s="27">
        <f>C15+C16</f>
        <v>5786138</v>
      </c>
      <c r="D14" s="27">
        <f>D15+D16</f>
        <v>4112365.89</v>
      </c>
      <c r="E14" s="27">
        <f>E15+E16</f>
        <v>1673772.1099999999</v>
      </c>
      <c r="F14" s="27">
        <f t="shared" si="2"/>
        <v>71.072723982732526</v>
      </c>
      <c r="G14" s="27">
        <f>G15+G16</f>
        <v>4410207</v>
      </c>
      <c r="H14" s="27">
        <f>H15+H16</f>
        <v>4112365.89</v>
      </c>
      <c r="I14" s="28">
        <f t="shared" si="3"/>
        <v>93.246550331991216</v>
      </c>
      <c r="J14" s="29">
        <f>G14-H14</f>
        <v>297841.10999999987</v>
      </c>
      <c r="K14" s="22">
        <f>C14</f>
        <v>5786138</v>
      </c>
      <c r="L14" s="61"/>
      <c r="M14" s="22">
        <f t="shared" si="4"/>
        <v>5786138</v>
      </c>
      <c r="N14" s="62"/>
      <c r="O14" s="62"/>
      <c r="P14" s="62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</row>
    <row r="15" spans="1:958" s="66" customFormat="1" ht="22.5" customHeight="1" x14ac:dyDescent="0.25">
      <c r="A15" s="34" t="s">
        <v>22</v>
      </c>
      <c r="B15" s="34"/>
      <c r="C15" s="35">
        <f t="shared" ref="C15:H15" si="6">C178</f>
        <v>5786138</v>
      </c>
      <c r="D15" s="35">
        <f t="shared" si="6"/>
        <v>4112365.89</v>
      </c>
      <c r="E15" s="35">
        <f t="shared" si="6"/>
        <v>1673772.1099999999</v>
      </c>
      <c r="F15" s="35">
        <f t="shared" si="2"/>
        <v>71.072723982732526</v>
      </c>
      <c r="G15" s="35">
        <f t="shared" si="6"/>
        <v>4410207</v>
      </c>
      <c r="H15" s="35">
        <f t="shared" si="6"/>
        <v>4112365.89</v>
      </c>
      <c r="I15" s="36">
        <f t="shared" si="3"/>
        <v>93.246550331991216</v>
      </c>
      <c r="J15" s="29">
        <f>G15-H15</f>
        <v>297841.10999999987</v>
      </c>
      <c r="K15" s="22">
        <f>C15</f>
        <v>5786138</v>
      </c>
      <c r="L15" s="37"/>
      <c r="M15" s="22">
        <f t="shared" si="4"/>
        <v>5786138</v>
      </c>
      <c r="N15" s="38"/>
      <c r="O15" s="38"/>
      <c r="P15" s="38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</row>
    <row r="16" spans="1:958" s="56" customFormat="1" ht="30" customHeight="1" x14ac:dyDescent="0.25">
      <c r="A16" s="67" t="s">
        <v>15</v>
      </c>
      <c r="B16" s="67"/>
      <c r="C16" s="44">
        <f>C262</f>
        <v>0</v>
      </c>
      <c r="D16" s="44">
        <f t="shared" ref="D16:I16" si="7">D262</f>
        <v>0</v>
      </c>
      <c r="E16" s="44">
        <f t="shared" si="7"/>
        <v>0</v>
      </c>
      <c r="F16" s="59" t="e">
        <f t="shared" si="2"/>
        <v>#DIV/0!</v>
      </c>
      <c r="G16" s="44">
        <f t="shared" si="7"/>
        <v>0</v>
      </c>
      <c r="H16" s="44">
        <f>H262</f>
        <v>0</v>
      </c>
      <c r="I16" s="44" t="e">
        <f t="shared" si="7"/>
        <v>#DIV/0!</v>
      </c>
      <c r="J16" s="29">
        <f>G16-H16</f>
        <v>0</v>
      </c>
      <c r="K16" s="22">
        <f>C16</f>
        <v>0</v>
      </c>
      <c r="L16" s="53"/>
      <c r="M16" s="22">
        <f t="shared" si="4"/>
        <v>0</v>
      </c>
      <c r="N16" s="54"/>
      <c r="O16" s="54"/>
      <c r="P16" s="54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55"/>
      <c r="AY16" s="55"/>
      <c r="AZ16" s="55"/>
      <c r="BA16" s="55"/>
      <c r="BB16" s="55"/>
      <c r="AJV16" s="57"/>
    </row>
    <row r="17" spans="1:958" s="56" customFormat="1" ht="30" customHeight="1" x14ac:dyDescent="0.25">
      <c r="A17" s="683" t="s">
        <v>23</v>
      </c>
      <c r="B17" s="684" t="str">
        <f>'[1]Свод школы '!B17:F17</f>
        <v>2024 год</v>
      </c>
      <c r="C17" s="684"/>
      <c r="D17" s="684"/>
      <c r="E17" s="684"/>
      <c r="F17" s="684"/>
      <c r="G17" s="684" t="s">
        <v>24</v>
      </c>
      <c r="H17" s="684"/>
      <c r="I17" s="684"/>
      <c r="J17" s="29"/>
      <c r="K17" s="22"/>
      <c r="L17" s="53"/>
      <c r="M17" s="22"/>
      <c r="N17" s="54"/>
      <c r="O17" s="54"/>
      <c r="P17" s="54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55"/>
      <c r="AY17" s="55"/>
      <c r="AZ17" s="55"/>
      <c r="BA17" s="55"/>
      <c r="BB17" s="55"/>
      <c r="AJV17" s="57"/>
    </row>
    <row r="18" spans="1:958" s="56" customFormat="1" ht="64.5" customHeight="1" x14ac:dyDescent="0.25">
      <c r="A18" s="683"/>
      <c r="B18" s="68" t="s">
        <v>2</v>
      </c>
      <c r="C18" s="69" t="s">
        <v>25</v>
      </c>
      <c r="D18" s="69" t="s">
        <v>4</v>
      </c>
      <c r="E18" s="69" t="s">
        <v>5</v>
      </c>
      <c r="F18" s="69" t="s">
        <v>6</v>
      </c>
      <c r="G18" s="69" t="s">
        <v>7</v>
      </c>
      <c r="H18" s="69" t="s">
        <v>4</v>
      </c>
      <c r="I18" s="68" t="s">
        <v>8</v>
      </c>
      <c r="J18" s="29"/>
      <c r="K18" s="22"/>
      <c r="L18" s="53"/>
      <c r="M18" s="22"/>
      <c r="N18" s="54"/>
      <c r="O18" s="54"/>
      <c r="P18" s="54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55"/>
      <c r="AY18" s="55"/>
      <c r="AZ18" s="55"/>
      <c r="BA18" s="55"/>
      <c r="BB18" s="55"/>
      <c r="AJV18" s="57"/>
    </row>
    <row r="19" spans="1:958" s="78" customFormat="1" ht="53.25" customHeight="1" x14ac:dyDescent="0.25">
      <c r="A19" s="70" t="s">
        <v>26</v>
      </c>
      <c r="B19" s="71"/>
      <c r="C19" s="72">
        <f>C20+C21</f>
        <v>26631372</v>
      </c>
      <c r="D19" s="72">
        <f>D20+D21</f>
        <v>18795581.289999999</v>
      </c>
      <c r="E19" s="72">
        <f>E20+E21</f>
        <v>7835790.709999999</v>
      </c>
      <c r="F19" s="72">
        <f t="shared" ref="F19:F25" si="8">E19/D19*100</f>
        <v>41.68953643465634</v>
      </c>
      <c r="G19" s="72">
        <f>G20+G21</f>
        <v>20087862</v>
      </c>
      <c r="H19" s="72">
        <f>H20+H21</f>
        <v>18795581.289999999</v>
      </c>
      <c r="I19" s="73">
        <f t="shared" ref="I19:I60" si="9">H19/G19*100</f>
        <v>93.566857886618294</v>
      </c>
      <c r="J19" s="29">
        <f t="shared" ref="J19:J44" si="10">G19-H19</f>
        <v>1292280.7100000009</v>
      </c>
      <c r="K19" s="22">
        <f t="shared" ref="K19:K44" si="11">C19</f>
        <v>26631372</v>
      </c>
      <c r="L19" s="74"/>
      <c r="M19" s="22">
        <f t="shared" si="4"/>
        <v>26631372</v>
      </c>
      <c r="N19" s="75"/>
      <c r="O19" s="75"/>
      <c r="P19" s="75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7"/>
      <c r="AY19" s="77"/>
      <c r="AZ19" s="77"/>
      <c r="BA19" s="77"/>
      <c r="BB19" s="77"/>
    </row>
    <row r="20" spans="1:958" s="87" customFormat="1" ht="30" customHeight="1" x14ac:dyDescent="0.3">
      <c r="A20" s="79" t="s">
        <v>27</v>
      </c>
      <c r="B20" s="80">
        <v>211</v>
      </c>
      <c r="C20" s="81">
        <v>20454203</v>
      </c>
      <c r="D20" s="82">
        <f>H20</f>
        <v>14647514.310000001</v>
      </c>
      <c r="E20" s="82">
        <f>C20-D20</f>
        <v>5806688.6899999995</v>
      </c>
      <c r="F20" s="82">
        <f>D20/C20*100</f>
        <v>71.611268891777399</v>
      </c>
      <c r="G20" s="81">
        <v>15428465</v>
      </c>
      <c r="H20" s="82">
        <f>14577633.24+69881.07</f>
        <v>14647514.310000001</v>
      </c>
      <c r="I20" s="83">
        <f>H20/G20*100</f>
        <v>94.938247648097203</v>
      </c>
      <c r="J20" s="29">
        <f t="shared" si="10"/>
        <v>780950.68999999948</v>
      </c>
      <c r="K20" s="22">
        <f t="shared" si="11"/>
        <v>20454203</v>
      </c>
      <c r="L20" s="84"/>
      <c r="M20" s="22">
        <f t="shared" si="4"/>
        <v>20454203</v>
      </c>
      <c r="N20" s="85"/>
      <c r="O20" s="85"/>
      <c r="P20" s="85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86"/>
      <c r="AY20" s="86"/>
      <c r="AZ20" s="86"/>
      <c r="BA20" s="86"/>
      <c r="BB20" s="86"/>
      <c r="AJV20" s="88"/>
    </row>
    <row r="21" spans="1:958" s="87" customFormat="1" ht="30" customHeight="1" x14ac:dyDescent="0.3">
      <c r="A21" s="79" t="s">
        <v>28</v>
      </c>
      <c r="B21" s="80">
        <v>213</v>
      </c>
      <c r="C21" s="81">
        <v>6177169</v>
      </c>
      <c r="D21" s="82">
        <f>H21</f>
        <v>4148066.98</v>
      </c>
      <c r="E21" s="82">
        <f>C21-D21</f>
        <v>2029102.02</v>
      </c>
      <c r="F21" s="82">
        <f>D21/C21*100</f>
        <v>67.151586430612468</v>
      </c>
      <c r="G21" s="81">
        <v>4659397</v>
      </c>
      <c r="H21" s="82">
        <v>4148066.98</v>
      </c>
      <c r="I21" s="83">
        <f>H21/G21*100</f>
        <v>89.025832741876258</v>
      </c>
      <c r="J21" s="29">
        <f t="shared" si="10"/>
        <v>511330.02</v>
      </c>
      <c r="K21" s="22">
        <f t="shared" si="11"/>
        <v>6177169</v>
      </c>
      <c r="L21" s="84"/>
      <c r="M21" s="22">
        <f t="shared" si="4"/>
        <v>6177169</v>
      </c>
      <c r="N21" s="85"/>
      <c r="O21" s="85"/>
      <c r="P21" s="85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86"/>
      <c r="AY21" s="86"/>
      <c r="AZ21" s="86"/>
      <c r="BA21" s="86"/>
      <c r="BB21" s="86"/>
      <c r="AJV21" s="88"/>
    </row>
    <row r="22" spans="1:958" s="97" customFormat="1" ht="18.75" x14ac:dyDescent="0.3">
      <c r="A22" s="89" t="s">
        <v>29</v>
      </c>
      <c r="B22" s="90"/>
      <c r="C22" s="91">
        <f>C23+C25+C27+C29+C33+C38</f>
        <v>911250</v>
      </c>
      <c r="D22" s="91">
        <f>D23+D25+D27+D29+D33+D38</f>
        <v>759354.3899999999</v>
      </c>
      <c r="E22" s="91">
        <f>E23+E25+E27+E29+E33+E38</f>
        <v>151895.60999999999</v>
      </c>
      <c r="F22" s="91">
        <f t="shared" si="8"/>
        <v>20.003256977285666</v>
      </c>
      <c r="G22" s="91">
        <f>G23+G25+G27+G29+G33+G38</f>
        <v>892850</v>
      </c>
      <c r="H22" s="91">
        <f>H23+H25+H27+H29+H33+H38</f>
        <v>759354.3899999999</v>
      </c>
      <c r="I22" s="92">
        <f t="shared" si="9"/>
        <v>85.048372066976526</v>
      </c>
      <c r="J22" s="29">
        <f t="shared" si="10"/>
        <v>133495.6100000001</v>
      </c>
      <c r="K22" s="93">
        <f t="shared" si="11"/>
        <v>911250</v>
      </c>
      <c r="L22" s="94"/>
      <c r="M22" s="93">
        <f t="shared" si="4"/>
        <v>911250</v>
      </c>
      <c r="N22" s="95"/>
      <c r="O22" s="95"/>
      <c r="P22" s="95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</row>
    <row r="23" spans="1:958" s="104" customFormat="1" ht="37.5" x14ac:dyDescent="0.3">
      <c r="A23" s="98" t="s">
        <v>30</v>
      </c>
      <c r="B23" s="71">
        <v>212</v>
      </c>
      <c r="C23" s="99">
        <f>C24</f>
        <v>0</v>
      </c>
      <c r="D23" s="99">
        <f>D24</f>
        <v>0</v>
      </c>
      <c r="E23" s="99">
        <f>E24</f>
        <v>0</v>
      </c>
      <c r="F23" s="99" t="e">
        <f t="shared" si="8"/>
        <v>#DIV/0!</v>
      </c>
      <c r="G23" s="99">
        <f>G24</f>
        <v>0</v>
      </c>
      <c r="H23" s="99">
        <f>H24</f>
        <v>0</v>
      </c>
      <c r="I23" s="100" t="e">
        <f t="shared" si="9"/>
        <v>#DIV/0!</v>
      </c>
      <c r="J23" s="29">
        <f t="shared" si="10"/>
        <v>0</v>
      </c>
      <c r="K23" s="22">
        <f t="shared" si="11"/>
        <v>0</v>
      </c>
      <c r="L23" s="101"/>
      <c r="M23" s="22">
        <f t="shared" si="4"/>
        <v>0</v>
      </c>
      <c r="N23" s="102"/>
      <c r="O23" s="102"/>
      <c r="P23" s="102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</row>
    <row r="24" spans="1:958" s="109" customFormat="1" ht="64.5" customHeight="1" x14ac:dyDescent="0.3">
      <c r="A24" s="79" t="s">
        <v>31</v>
      </c>
      <c r="B24" s="105">
        <v>2120003</v>
      </c>
      <c r="C24" s="81">
        <v>0</v>
      </c>
      <c r="D24" s="82">
        <f>H24</f>
        <v>0</v>
      </c>
      <c r="E24" s="82">
        <f>C24-D24</f>
        <v>0</v>
      </c>
      <c r="F24" s="82" t="e">
        <f>D24/C24*100</f>
        <v>#DIV/0!</v>
      </c>
      <c r="G24" s="82"/>
      <c r="H24" s="82"/>
      <c r="I24" s="83" t="e">
        <f t="shared" si="9"/>
        <v>#DIV/0!</v>
      </c>
      <c r="J24" s="29">
        <f t="shared" si="10"/>
        <v>0</v>
      </c>
      <c r="K24" s="22">
        <f t="shared" si="11"/>
        <v>0</v>
      </c>
      <c r="L24" s="106"/>
      <c r="M24" s="22">
        <f t="shared" si="4"/>
        <v>0</v>
      </c>
      <c r="N24" s="107"/>
      <c r="O24" s="107"/>
      <c r="P24" s="107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8"/>
      <c r="AY24" s="108"/>
      <c r="AZ24" s="108"/>
      <c r="BA24" s="108"/>
      <c r="BB24" s="108"/>
    </row>
    <row r="25" spans="1:958" s="114" customFormat="1" ht="20.25" customHeight="1" x14ac:dyDescent="0.25">
      <c r="A25" s="110" t="s">
        <v>32</v>
      </c>
      <c r="B25" s="71">
        <v>221</v>
      </c>
      <c r="C25" s="111">
        <f>C26</f>
        <v>0</v>
      </c>
      <c r="D25" s="111">
        <f>D26</f>
        <v>0</v>
      </c>
      <c r="E25" s="111">
        <f>E26</f>
        <v>0</v>
      </c>
      <c r="F25" s="111" t="e">
        <f t="shared" si="8"/>
        <v>#DIV/0!</v>
      </c>
      <c r="G25" s="111">
        <f>G26</f>
        <v>0</v>
      </c>
      <c r="H25" s="111">
        <f>H26</f>
        <v>0</v>
      </c>
      <c r="I25" s="112" t="e">
        <f t="shared" si="9"/>
        <v>#DIV/0!</v>
      </c>
      <c r="J25" s="29">
        <f t="shared" si="10"/>
        <v>0</v>
      </c>
      <c r="K25" s="22">
        <f t="shared" si="11"/>
        <v>0</v>
      </c>
      <c r="L25" s="101"/>
      <c r="M25" s="22">
        <f t="shared" si="4"/>
        <v>0</v>
      </c>
      <c r="N25" s="102"/>
      <c r="O25" s="102"/>
      <c r="P25" s="102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</row>
    <row r="26" spans="1:958" s="109" customFormat="1" ht="33.75" customHeight="1" x14ac:dyDescent="0.3">
      <c r="A26" s="115" t="s">
        <v>33</v>
      </c>
      <c r="B26" s="105">
        <v>2210007</v>
      </c>
      <c r="C26" s="81"/>
      <c r="D26" s="82">
        <f>H26</f>
        <v>0</v>
      </c>
      <c r="E26" s="82">
        <f>C26-D26</f>
        <v>0</v>
      </c>
      <c r="F26" s="82" t="e">
        <f>D26/C26*100</f>
        <v>#DIV/0!</v>
      </c>
      <c r="G26" s="82"/>
      <c r="H26" s="82"/>
      <c r="I26" s="83" t="e">
        <f>H26/G26*100</f>
        <v>#DIV/0!</v>
      </c>
      <c r="J26" s="29">
        <f t="shared" si="10"/>
        <v>0</v>
      </c>
      <c r="K26" s="22">
        <f t="shared" si="11"/>
        <v>0</v>
      </c>
      <c r="L26" s="106"/>
      <c r="M26" s="22">
        <f t="shared" si="4"/>
        <v>0</v>
      </c>
      <c r="N26" s="107"/>
      <c r="O26" s="107"/>
      <c r="P26" s="107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8"/>
      <c r="AY26" s="108"/>
      <c r="AZ26" s="108"/>
      <c r="BA26" s="108"/>
      <c r="BB26" s="108"/>
    </row>
    <row r="27" spans="1:958" s="118" customFormat="1" ht="18.75" x14ac:dyDescent="0.25">
      <c r="A27" s="116" t="s">
        <v>34</v>
      </c>
      <c r="B27" s="71">
        <v>225</v>
      </c>
      <c r="C27" s="111">
        <f>C28</f>
        <v>0</v>
      </c>
      <c r="D27" s="111">
        <f>D28</f>
        <v>0</v>
      </c>
      <c r="E27" s="111">
        <f>E28</f>
        <v>0</v>
      </c>
      <c r="F27" s="111" t="e">
        <f t="shared" ref="F27:F33" si="12">E27/D27*100</f>
        <v>#DIV/0!</v>
      </c>
      <c r="G27" s="111">
        <f>G28</f>
        <v>0</v>
      </c>
      <c r="H27" s="111">
        <f>H28</f>
        <v>0</v>
      </c>
      <c r="I27" s="112" t="e">
        <f t="shared" si="9"/>
        <v>#DIV/0!</v>
      </c>
      <c r="J27" s="29">
        <f t="shared" si="10"/>
        <v>0</v>
      </c>
      <c r="K27" s="22">
        <f t="shared" si="11"/>
        <v>0</v>
      </c>
      <c r="L27" s="74"/>
      <c r="M27" s="22">
        <f t="shared" si="4"/>
        <v>0</v>
      </c>
      <c r="N27" s="75"/>
      <c r="O27" s="75"/>
      <c r="P27" s="75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</row>
    <row r="28" spans="1:958" s="125" customFormat="1" ht="18.75" x14ac:dyDescent="0.3">
      <c r="A28" s="119" t="s">
        <v>35</v>
      </c>
      <c r="B28" s="120">
        <v>2250063</v>
      </c>
      <c r="C28" s="81"/>
      <c r="D28" s="82">
        <f>H28</f>
        <v>0</v>
      </c>
      <c r="E28" s="82">
        <f>C28-D28</f>
        <v>0</v>
      </c>
      <c r="F28" s="82" t="e">
        <f>D28/C28*100</f>
        <v>#DIV/0!</v>
      </c>
      <c r="G28" s="82"/>
      <c r="H28" s="82"/>
      <c r="I28" s="83" t="e">
        <f>H28/G28*100</f>
        <v>#DIV/0!</v>
      </c>
      <c r="J28" s="29">
        <f t="shared" si="10"/>
        <v>0</v>
      </c>
      <c r="K28" s="22">
        <f t="shared" si="11"/>
        <v>0</v>
      </c>
      <c r="L28" s="121"/>
      <c r="M28" s="22">
        <f t="shared" si="4"/>
        <v>0</v>
      </c>
      <c r="N28" s="122"/>
      <c r="O28" s="122"/>
      <c r="P28" s="122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4"/>
      <c r="AY28" s="124"/>
      <c r="AZ28" s="124"/>
      <c r="BA28" s="124"/>
      <c r="BB28" s="124"/>
    </row>
    <row r="29" spans="1:958" s="118" customFormat="1" ht="18.75" x14ac:dyDescent="0.25">
      <c r="A29" s="116" t="s">
        <v>36</v>
      </c>
      <c r="B29" s="71">
        <v>226</v>
      </c>
      <c r="C29" s="111">
        <f>SUM(C30:C32)</f>
        <v>126380</v>
      </c>
      <c r="D29" s="111">
        <f>SUM(D30:D32)</f>
        <v>6000</v>
      </c>
      <c r="E29" s="111">
        <f>SUM(E30:E32)</f>
        <v>120380</v>
      </c>
      <c r="F29" s="111">
        <f t="shared" si="12"/>
        <v>2006.3333333333333</v>
      </c>
      <c r="G29" s="111">
        <f>SUM(G30:G32)</f>
        <v>120380</v>
      </c>
      <c r="H29" s="111">
        <f>SUM(H30:H32)</f>
        <v>6000</v>
      </c>
      <c r="I29" s="112">
        <f t="shared" si="9"/>
        <v>4.9842166472836018</v>
      </c>
      <c r="J29" s="29">
        <f t="shared" si="10"/>
        <v>114380</v>
      </c>
      <c r="K29" s="22">
        <f t="shared" si="11"/>
        <v>126380</v>
      </c>
      <c r="L29" s="74"/>
      <c r="M29" s="22">
        <f t="shared" si="4"/>
        <v>126380</v>
      </c>
      <c r="N29" s="75"/>
      <c r="O29" s="75"/>
      <c r="P29" s="75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</row>
    <row r="30" spans="1:958" s="128" customFormat="1" ht="24.75" customHeight="1" x14ac:dyDescent="0.3">
      <c r="A30" s="126" t="s">
        <v>37</v>
      </c>
      <c r="B30" s="120">
        <v>2260034</v>
      </c>
      <c r="C30" s="81"/>
      <c r="D30" s="82">
        <f>H30</f>
        <v>0</v>
      </c>
      <c r="E30" s="82">
        <f>C30-D30</f>
        <v>0</v>
      </c>
      <c r="F30" s="82" t="e">
        <f>D30/C30*100</f>
        <v>#DIV/0!</v>
      </c>
      <c r="G30" s="82">
        <v>0</v>
      </c>
      <c r="H30" s="82"/>
      <c r="I30" s="83" t="e">
        <f>H30/G30*100</f>
        <v>#DIV/0!</v>
      </c>
      <c r="J30" s="29">
        <f t="shared" si="10"/>
        <v>0</v>
      </c>
      <c r="K30" s="22">
        <f t="shared" si="11"/>
        <v>0</v>
      </c>
      <c r="L30" s="121"/>
      <c r="M30" s="22">
        <f t="shared" si="4"/>
        <v>0</v>
      </c>
      <c r="N30" s="122"/>
      <c r="O30" s="122"/>
      <c r="P30" s="122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7"/>
      <c r="AY30" s="127"/>
      <c r="AZ30" s="127"/>
      <c r="BA30" s="127"/>
      <c r="BB30" s="127"/>
    </row>
    <row r="31" spans="1:958" s="128" customFormat="1" ht="36.75" customHeight="1" x14ac:dyDescent="0.3">
      <c r="A31" s="129" t="s">
        <v>38</v>
      </c>
      <c r="B31" s="120">
        <v>2260035</v>
      </c>
      <c r="C31" s="81">
        <f>12000+114380</f>
        <v>126380</v>
      </c>
      <c r="D31" s="82">
        <f t="shared" ref="D31:D32" si="13">H31</f>
        <v>6000</v>
      </c>
      <c r="E31" s="82">
        <f>C31-D31</f>
        <v>120380</v>
      </c>
      <c r="F31" s="82">
        <f>D31/C31*100</f>
        <v>4.747586643456243</v>
      </c>
      <c r="G31" s="82">
        <v>120380</v>
      </c>
      <c r="H31" s="82">
        <f>3000+3000</f>
        <v>6000</v>
      </c>
      <c r="I31" s="83">
        <f>H31/G31*100</f>
        <v>4.9842166472836018</v>
      </c>
      <c r="J31" s="29">
        <f t="shared" si="10"/>
        <v>114380</v>
      </c>
      <c r="K31" s="22">
        <f t="shared" si="11"/>
        <v>126380</v>
      </c>
      <c r="L31" s="121"/>
      <c r="M31" s="22">
        <f t="shared" si="4"/>
        <v>126380</v>
      </c>
      <c r="N31" s="122"/>
      <c r="O31" s="122"/>
      <c r="P31" s="122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7"/>
      <c r="AY31" s="127"/>
      <c r="AZ31" s="127"/>
      <c r="BA31" s="127"/>
      <c r="BB31" s="127"/>
    </row>
    <row r="32" spans="1:958" s="125" customFormat="1" ht="41.25" customHeight="1" x14ac:dyDescent="0.3">
      <c r="A32" s="119" t="s">
        <v>39</v>
      </c>
      <c r="B32" s="120">
        <v>2260055</v>
      </c>
      <c r="C32" s="81"/>
      <c r="D32" s="82">
        <f t="shared" si="13"/>
        <v>0</v>
      </c>
      <c r="E32" s="82">
        <f>C32-D32</f>
        <v>0</v>
      </c>
      <c r="F32" s="82" t="e">
        <f>D32/C32*100</f>
        <v>#DIV/0!</v>
      </c>
      <c r="G32" s="82">
        <v>0</v>
      </c>
      <c r="H32" s="82"/>
      <c r="I32" s="83" t="e">
        <f>H32/G32*100</f>
        <v>#DIV/0!</v>
      </c>
      <c r="J32" s="29">
        <f t="shared" si="10"/>
        <v>0</v>
      </c>
      <c r="K32" s="22">
        <f t="shared" si="11"/>
        <v>0</v>
      </c>
      <c r="L32" s="121"/>
      <c r="M32" s="22">
        <f t="shared" si="4"/>
        <v>0</v>
      </c>
      <c r="N32" s="122"/>
      <c r="O32" s="122"/>
      <c r="P32" s="122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4"/>
      <c r="AY32" s="124"/>
      <c r="AZ32" s="124"/>
      <c r="BA32" s="124"/>
      <c r="BB32" s="124"/>
    </row>
    <row r="33" spans="1:54" s="118" customFormat="1" ht="18.75" x14ac:dyDescent="0.25">
      <c r="A33" s="116" t="s">
        <v>40</v>
      </c>
      <c r="B33" s="71">
        <v>310</v>
      </c>
      <c r="C33" s="111">
        <f>SUM(C34:C37)</f>
        <v>705305.15</v>
      </c>
      <c r="D33" s="111">
        <f>SUM(D34:D37)</f>
        <v>705305.14999999991</v>
      </c>
      <c r="E33" s="111">
        <f>SUM(E34:E37)</f>
        <v>0</v>
      </c>
      <c r="F33" s="111">
        <f t="shared" si="12"/>
        <v>0</v>
      </c>
      <c r="G33" s="111">
        <f>SUM(G34:G37)</f>
        <v>705305.15</v>
      </c>
      <c r="H33" s="111">
        <f>SUM(H34:H37)</f>
        <v>705305.14999999991</v>
      </c>
      <c r="I33" s="112">
        <f t="shared" si="9"/>
        <v>99.999999999999986</v>
      </c>
      <c r="J33" s="29">
        <f t="shared" si="10"/>
        <v>0</v>
      </c>
      <c r="K33" s="22">
        <f t="shared" si="11"/>
        <v>705305.15</v>
      </c>
      <c r="L33" s="74"/>
      <c r="M33" s="22">
        <f t="shared" si="4"/>
        <v>705305.15</v>
      </c>
      <c r="N33" s="75"/>
      <c r="O33" s="75"/>
      <c r="P33" s="75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</row>
    <row r="34" spans="1:54" s="125" customFormat="1" ht="18.75" x14ac:dyDescent="0.3">
      <c r="A34" s="130" t="s">
        <v>41</v>
      </c>
      <c r="B34" s="105">
        <v>3100032</v>
      </c>
      <c r="C34" s="81">
        <f>130000-130000</f>
        <v>0</v>
      </c>
      <c r="D34" s="82">
        <f>H34</f>
        <v>0</v>
      </c>
      <c r="E34" s="82">
        <f>C34-D34</f>
        <v>0</v>
      </c>
      <c r="F34" s="82" t="e">
        <f t="shared" ref="F34:F59" si="14">D34/C34*100</f>
        <v>#DIV/0!</v>
      </c>
      <c r="G34" s="82">
        <v>0</v>
      </c>
      <c r="H34" s="82"/>
      <c r="I34" s="83" t="e">
        <f t="shared" si="9"/>
        <v>#DIV/0!</v>
      </c>
      <c r="J34" s="29">
        <f t="shared" si="10"/>
        <v>0</v>
      </c>
      <c r="K34" s="22">
        <f t="shared" si="11"/>
        <v>0</v>
      </c>
      <c r="L34" s="121"/>
      <c r="M34" s="22">
        <f t="shared" si="4"/>
        <v>0</v>
      </c>
      <c r="N34" s="122"/>
      <c r="O34" s="122"/>
      <c r="P34" s="122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4"/>
      <c r="AY34" s="124"/>
      <c r="AZ34" s="124"/>
      <c r="BA34" s="124"/>
      <c r="BB34" s="124"/>
    </row>
    <row r="35" spans="1:54" s="135" customFormat="1" ht="18.75" x14ac:dyDescent="0.3">
      <c r="A35" s="130" t="s">
        <v>42</v>
      </c>
      <c r="B35" s="105">
        <v>3100033</v>
      </c>
      <c r="C35" s="81"/>
      <c r="D35" s="82">
        <f t="shared" ref="D35:D37" si="15">H35</f>
        <v>0</v>
      </c>
      <c r="E35" s="82">
        <f>C35-D35</f>
        <v>0</v>
      </c>
      <c r="F35" s="82" t="e">
        <f t="shared" si="14"/>
        <v>#DIV/0!</v>
      </c>
      <c r="G35" s="82">
        <v>0</v>
      </c>
      <c r="H35" s="82"/>
      <c r="I35" s="83" t="e">
        <f t="shared" si="9"/>
        <v>#DIV/0!</v>
      </c>
      <c r="J35" s="29">
        <f t="shared" si="10"/>
        <v>0</v>
      </c>
      <c r="K35" s="22">
        <f t="shared" si="11"/>
        <v>0</v>
      </c>
      <c r="L35" s="131"/>
      <c r="M35" s="22">
        <f t="shared" si="4"/>
        <v>0</v>
      </c>
      <c r="N35" s="132"/>
      <c r="O35" s="132"/>
      <c r="P35" s="132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4"/>
      <c r="AY35" s="134"/>
      <c r="AZ35" s="134"/>
      <c r="BA35" s="134"/>
      <c r="BB35" s="134"/>
    </row>
    <row r="36" spans="1:54" s="125" customFormat="1" ht="31.5" x14ac:dyDescent="0.3">
      <c r="A36" s="136" t="s">
        <v>43</v>
      </c>
      <c r="B36" s="105">
        <v>3100034</v>
      </c>
      <c r="C36" s="81">
        <f>706835-1529.85</f>
        <v>705305.15</v>
      </c>
      <c r="D36" s="82">
        <f t="shared" si="15"/>
        <v>705305.14999999991</v>
      </c>
      <c r="E36" s="82">
        <f>C36-D36</f>
        <v>0</v>
      </c>
      <c r="F36" s="82">
        <f t="shared" si="14"/>
        <v>99.999999999999986</v>
      </c>
      <c r="G36" s="82">
        <v>705305.15</v>
      </c>
      <c r="H36" s="82">
        <f>107318.2+597986.95</f>
        <v>705305.14999999991</v>
      </c>
      <c r="I36" s="83">
        <f t="shared" si="9"/>
        <v>99.999999999999986</v>
      </c>
      <c r="J36" s="29">
        <f t="shared" si="10"/>
        <v>0</v>
      </c>
      <c r="K36" s="22">
        <f t="shared" si="11"/>
        <v>705305.15</v>
      </c>
      <c r="L36" s="121"/>
      <c r="M36" s="22">
        <f t="shared" si="4"/>
        <v>705305.15</v>
      </c>
      <c r="N36" s="122"/>
      <c r="O36" s="122"/>
      <c r="P36" s="122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4"/>
      <c r="AY36" s="124"/>
      <c r="AZ36" s="124"/>
      <c r="BA36" s="124"/>
      <c r="BB36" s="124"/>
    </row>
    <row r="37" spans="1:54" s="125" customFormat="1" ht="18.75" x14ac:dyDescent="0.3">
      <c r="A37" s="130" t="s">
        <v>44</v>
      </c>
      <c r="B37" s="105">
        <v>3100035</v>
      </c>
      <c r="C37" s="81"/>
      <c r="D37" s="82">
        <f t="shared" si="15"/>
        <v>0</v>
      </c>
      <c r="E37" s="82">
        <f>C37-D37</f>
        <v>0</v>
      </c>
      <c r="F37" s="82" t="e">
        <f t="shared" si="14"/>
        <v>#DIV/0!</v>
      </c>
      <c r="G37" s="82">
        <v>0</v>
      </c>
      <c r="H37" s="82"/>
      <c r="I37" s="83" t="e">
        <f t="shared" si="9"/>
        <v>#DIV/0!</v>
      </c>
      <c r="J37" s="29">
        <f t="shared" si="10"/>
        <v>0</v>
      </c>
      <c r="K37" s="22">
        <f t="shared" si="11"/>
        <v>0</v>
      </c>
      <c r="L37" s="121"/>
      <c r="M37" s="22">
        <f t="shared" si="4"/>
        <v>0</v>
      </c>
      <c r="N37" s="122"/>
      <c r="O37" s="122"/>
      <c r="P37" s="122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4"/>
      <c r="AY37" s="124"/>
      <c r="AZ37" s="124"/>
      <c r="BA37" s="124"/>
      <c r="BB37" s="124"/>
    </row>
    <row r="38" spans="1:54" s="145" customFormat="1" ht="18.75" x14ac:dyDescent="0.25">
      <c r="A38" s="137" t="s">
        <v>45</v>
      </c>
      <c r="B38" s="138">
        <v>340</v>
      </c>
      <c r="C38" s="139">
        <f>C39+C46</f>
        <v>79564.850000000006</v>
      </c>
      <c r="D38" s="139">
        <f>D39+D46</f>
        <v>48049.240000000005</v>
      </c>
      <c r="E38" s="139">
        <f>E39+E46</f>
        <v>31515.609999999997</v>
      </c>
      <c r="F38" s="140">
        <f t="shared" si="14"/>
        <v>60.390034041414019</v>
      </c>
      <c r="G38" s="139">
        <f>G39+G46</f>
        <v>67164.850000000006</v>
      </c>
      <c r="H38" s="139">
        <f>H39+H46</f>
        <v>48049.240000000005</v>
      </c>
      <c r="I38" s="141">
        <f t="shared" si="9"/>
        <v>71.539264957786699</v>
      </c>
      <c r="J38" s="29">
        <f t="shared" si="10"/>
        <v>19115.61</v>
      </c>
      <c r="K38" s="22">
        <f t="shared" si="11"/>
        <v>79564.850000000006</v>
      </c>
      <c r="L38" s="142"/>
      <c r="M38" s="22">
        <f t="shared" si="4"/>
        <v>79564.850000000006</v>
      </c>
      <c r="N38" s="143"/>
      <c r="O38" s="143"/>
      <c r="P38" s="143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</row>
    <row r="39" spans="1:54" s="118" customFormat="1" ht="18.75" x14ac:dyDescent="0.25">
      <c r="A39" s="116"/>
      <c r="B39" s="71">
        <v>346</v>
      </c>
      <c r="C39" s="111">
        <f>SUM(C40:C45)</f>
        <v>53049.85</v>
      </c>
      <c r="D39" s="111">
        <f>SUM(D40:D45)</f>
        <v>21534.240000000002</v>
      </c>
      <c r="E39" s="111">
        <f>SUM(E40:E45)</f>
        <v>31515.609999999997</v>
      </c>
      <c r="F39" s="146">
        <f t="shared" si="14"/>
        <v>40.59246161864737</v>
      </c>
      <c r="G39" s="111">
        <f>SUM(G40:G45)</f>
        <v>40649.85</v>
      </c>
      <c r="H39" s="111">
        <f>SUM(H40:H45)</f>
        <v>21534.240000000002</v>
      </c>
      <c r="I39" s="112">
        <f t="shared" si="9"/>
        <v>52.974955627142542</v>
      </c>
      <c r="J39" s="29">
        <f t="shared" si="10"/>
        <v>19115.609999999997</v>
      </c>
      <c r="K39" s="22">
        <f t="shared" si="11"/>
        <v>53049.85</v>
      </c>
      <c r="L39" s="74"/>
      <c r="M39" s="22">
        <f t="shared" si="4"/>
        <v>53049.85</v>
      </c>
      <c r="N39" s="75"/>
      <c r="O39" s="75"/>
      <c r="P39" s="75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</row>
    <row r="40" spans="1:54" s="135" customFormat="1" ht="50.25" customHeight="1" x14ac:dyDescent="0.3">
      <c r="A40" s="136" t="s">
        <v>46</v>
      </c>
      <c r="B40" s="105">
        <v>3460017</v>
      </c>
      <c r="C40" s="81"/>
      <c r="D40" s="82">
        <f t="shared" ref="D40:D45" si="16">H40</f>
        <v>0</v>
      </c>
      <c r="E40" s="82">
        <f t="shared" ref="E40:E45" si="17">C40-D40</f>
        <v>0</v>
      </c>
      <c r="F40" s="82" t="e">
        <f t="shared" si="14"/>
        <v>#DIV/0!</v>
      </c>
      <c r="G40" s="82">
        <v>0</v>
      </c>
      <c r="H40" s="82"/>
      <c r="I40" s="83" t="e">
        <f t="shared" si="9"/>
        <v>#DIV/0!</v>
      </c>
      <c r="J40" s="29">
        <f t="shared" si="10"/>
        <v>0</v>
      </c>
      <c r="K40" s="22">
        <f t="shared" si="11"/>
        <v>0</v>
      </c>
      <c r="L40" s="131"/>
      <c r="M40" s="22">
        <f t="shared" si="4"/>
        <v>0</v>
      </c>
      <c r="N40" s="132"/>
      <c r="O40" s="132"/>
      <c r="P40" s="132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4"/>
      <c r="AY40" s="134"/>
      <c r="AZ40" s="134"/>
      <c r="BA40" s="134"/>
      <c r="BB40" s="134"/>
    </row>
    <row r="41" spans="1:54" s="135" customFormat="1" ht="52.5" customHeight="1" x14ac:dyDescent="0.3">
      <c r="A41" s="136" t="s">
        <v>47</v>
      </c>
      <c r="B41" s="105">
        <v>3460018</v>
      </c>
      <c r="C41" s="81"/>
      <c r="D41" s="82">
        <f t="shared" si="16"/>
        <v>0</v>
      </c>
      <c r="E41" s="82">
        <f t="shared" si="17"/>
        <v>0</v>
      </c>
      <c r="F41" s="82" t="e">
        <f t="shared" si="14"/>
        <v>#DIV/0!</v>
      </c>
      <c r="G41" s="82">
        <v>0</v>
      </c>
      <c r="H41" s="82"/>
      <c r="I41" s="83" t="e">
        <f t="shared" si="9"/>
        <v>#DIV/0!</v>
      </c>
      <c r="J41" s="29">
        <f t="shared" si="10"/>
        <v>0</v>
      </c>
      <c r="K41" s="22">
        <f t="shared" si="11"/>
        <v>0</v>
      </c>
      <c r="L41" s="131"/>
      <c r="M41" s="22">
        <f t="shared" si="4"/>
        <v>0</v>
      </c>
      <c r="N41" s="132"/>
      <c r="O41" s="132"/>
      <c r="P41" s="132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4"/>
      <c r="AY41" s="134"/>
      <c r="AZ41" s="134"/>
      <c r="BA41" s="134"/>
      <c r="BB41" s="134"/>
    </row>
    <row r="42" spans="1:54" s="135" customFormat="1" ht="60.75" customHeight="1" x14ac:dyDescent="0.3">
      <c r="A42" s="136" t="s">
        <v>48</v>
      </c>
      <c r="B42" s="105">
        <v>3460019</v>
      </c>
      <c r="C42" s="81">
        <f>0+15620</f>
        <v>15620</v>
      </c>
      <c r="D42" s="82">
        <f t="shared" si="16"/>
        <v>0</v>
      </c>
      <c r="E42" s="82">
        <f t="shared" si="17"/>
        <v>15620</v>
      </c>
      <c r="F42" s="82">
        <f t="shared" si="14"/>
        <v>0</v>
      </c>
      <c r="G42" s="82">
        <v>15620</v>
      </c>
      <c r="H42" s="82"/>
      <c r="I42" s="83">
        <f t="shared" si="9"/>
        <v>0</v>
      </c>
      <c r="J42" s="29">
        <f t="shared" si="10"/>
        <v>15620</v>
      </c>
      <c r="K42" s="22">
        <f t="shared" si="11"/>
        <v>15620</v>
      </c>
      <c r="L42" s="131"/>
      <c r="M42" s="22">
        <f t="shared" si="4"/>
        <v>15620</v>
      </c>
      <c r="N42" s="132"/>
      <c r="O42" s="132"/>
      <c r="P42" s="132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4"/>
      <c r="AY42" s="134"/>
      <c r="AZ42" s="134"/>
      <c r="BA42" s="134"/>
      <c r="BB42" s="134"/>
    </row>
    <row r="43" spans="1:54" s="125" customFormat="1" ht="18.75" x14ac:dyDescent="0.3">
      <c r="A43" s="147" t="s">
        <v>49</v>
      </c>
      <c r="B43" s="105">
        <v>3460020</v>
      </c>
      <c r="C43" s="81"/>
      <c r="D43" s="82">
        <f t="shared" si="16"/>
        <v>0</v>
      </c>
      <c r="E43" s="82">
        <f t="shared" si="17"/>
        <v>0</v>
      </c>
      <c r="F43" s="82" t="e">
        <f t="shared" si="14"/>
        <v>#DIV/0!</v>
      </c>
      <c r="G43" s="82">
        <v>0</v>
      </c>
      <c r="H43" s="82"/>
      <c r="I43" s="83" t="e">
        <f t="shared" si="9"/>
        <v>#DIV/0!</v>
      </c>
      <c r="J43" s="29">
        <f t="shared" si="10"/>
        <v>0</v>
      </c>
      <c r="K43" s="22">
        <f t="shared" si="11"/>
        <v>0</v>
      </c>
      <c r="L43" s="121"/>
      <c r="M43" s="22">
        <f t="shared" si="4"/>
        <v>0</v>
      </c>
      <c r="N43" s="122"/>
      <c r="O43" s="122"/>
      <c r="P43" s="122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4"/>
      <c r="AY43" s="124"/>
      <c r="AZ43" s="124"/>
      <c r="BA43" s="124"/>
      <c r="BB43" s="124"/>
    </row>
    <row r="44" spans="1:54" s="125" customFormat="1" ht="18.75" x14ac:dyDescent="0.3">
      <c r="A44" s="136" t="s">
        <v>50</v>
      </c>
      <c r="B44" s="105">
        <v>3460021</v>
      </c>
      <c r="C44" s="81"/>
      <c r="D44" s="82">
        <f t="shared" si="16"/>
        <v>0</v>
      </c>
      <c r="E44" s="82">
        <f t="shared" si="17"/>
        <v>0</v>
      </c>
      <c r="F44" s="82" t="e">
        <f t="shared" si="14"/>
        <v>#DIV/0!</v>
      </c>
      <c r="G44" s="82">
        <v>0</v>
      </c>
      <c r="H44" s="82"/>
      <c r="I44" s="83" t="e">
        <f t="shared" si="9"/>
        <v>#DIV/0!</v>
      </c>
      <c r="J44" s="29">
        <f t="shared" si="10"/>
        <v>0</v>
      </c>
      <c r="K44" s="22">
        <f t="shared" si="11"/>
        <v>0</v>
      </c>
      <c r="L44" s="121"/>
      <c r="M44" s="22">
        <f t="shared" si="4"/>
        <v>0</v>
      </c>
      <c r="N44" s="122"/>
      <c r="O44" s="122"/>
      <c r="P44" s="122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4"/>
      <c r="AY44" s="124"/>
      <c r="AZ44" s="124"/>
      <c r="BA44" s="124"/>
      <c r="BB44" s="124"/>
    </row>
    <row r="45" spans="1:54" s="125" customFormat="1" ht="18.75" x14ac:dyDescent="0.3">
      <c r="A45" s="147" t="s">
        <v>51</v>
      </c>
      <c r="B45" s="105">
        <v>3460041</v>
      </c>
      <c r="C45" s="81">
        <f>35900+1529.85</f>
        <v>37429.85</v>
      </c>
      <c r="D45" s="82">
        <f t="shared" si="16"/>
        <v>21534.240000000002</v>
      </c>
      <c r="E45" s="82">
        <f t="shared" si="17"/>
        <v>15895.609999999997</v>
      </c>
      <c r="F45" s="82">
        <f t="shared" si="14"/>
        <v>57.532263687938908</v>
      </c>
      <c r="G45" s="82">
        <v>25029.85</v>
      </c>
      <c r="H45" s="82">
        <v>21534.240000000002</v>
      </c>
      <c r="I45" s="83">
        <f t="shared" si="9"/>
        <v>86.034235123262832</v>
      </c>
      <c r="J45" s="29"/>
      <c r="K45" s="22"/>
      <c r="L45" s="121"/>
      <c r="M45" s="22"/>
      <c r="N45" s="122"/>
      <c r="O45" s="122"/>
      <c r="P45" s="122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4"/>
      <c r="AY45" s="124"/>
      <c r="AZ45" s="124"/>
      <c r="BA45" s="124"/>
      <c r="BB45" s="124"/>
    </row>
    <row r="46" spans="1:54" s="118" customFormat="1" ht="18.75" x14ac:dyDescent="0.25">
      <c r="A46" s="110"/>
      <c r="B46" s="71">
        <v>349</v>
      </c>
      <c r="C46" s="111">
        <f>SUM(C47:C48)</f>
        <v>26515</v>
      </c>
      <c r="D46" s="111">
        <f>SUM(D47:D48)</f>
        <v>26515</v>
      </c>
      <c r="E46" s="111">
        <f>SUM(E47:E48)</f>
        <v>0</v>
      </c>
      <c r="F46" s="146">
        <f t="shared" si="14"/>
        <v>100</v>
      </c>
      <c r="G46" s="111">
        <f>SUM(G47:G48)</f>
        <v>26515</v>
      </c>
      <c r="H46" s="111">
        <f>SUM(H47:H48)</f>
        <v>26515</v>
      </c>
      <c r="I46" s="112">
        <f t="shared" si="9"/>
        <v>100</v>
      </c>
      <c r="J46" s="29">
        <f t="shared" ref="J46:J53" si="18">G46-H46</f>
        <v>0</v>
      </c>
      <c r="K46" s="22">
        <f t="shared" ref="K46:K53" si="19">C46</f>
        <v>26515</v>
      </c>
      <c r="L46" s="74"/>
      <c r="M46" s="22">
        <f t="shared" si="4"/>
        <v>26515</v>
      </c>
      <c r="N46" s="75"/>
      <c r="O46" s="75"/>
      <c r="P46" s="75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</row>
    <row r="47" spans="1:54" s="135" customFormat="1" ht="39" customHeight="1" x14ac:dyDescent="0.3">
      <c r="A47" s="148" t="s">
        <v>52</v>
      </c>
      <c r="B47" s="105">
        <v>3490000</v>
      </c>
      <c r="C47" s="81">
        <v>26515</v>
      </c>
      <c r="D47" s="82">
        <f>H47</f>
        <v>26515</v>
      </c>
      <c r="E47" s="82">
        <f>C47-D47</f>
        <v>0</v>
      </c>
      <c r="F47" s="82">
        <f>D47/C47*100</f>
        <v>100</v>
      </c>
      <c r="G47" s="82">
        <v>26515</v>
      </c>
      <c r="H47" s="82">
        <f>25870.7+644.3</f>
        <v>26515</v>
      </c>
      <c r="I47" s="83">
        <f t="shared" si="9"/>
        <v>100</v>
      </c>
      <c r="J47" s="29">
        <f t="shared" si="18"/>
        <v>0</v>
      </c>
      <c r="K47" s="22">
        <f t="shared" si="19"/>
        <v>26515</v>
      </c>
      <c r="L47" s="131"/>
      <c r="M47" s="22">
        <f t="shared" si="4"/>
        <v>26515</v>
      </c>
      <c r="N47" s="132"/>
      <c r="O47" s="132"/>
      <c r="P47" s="132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4"/>
      <c r="AY47" s="134"/>
      <c r="AZ47" s="134"/>
      <c r="BA47" s="134"/>
      <c r="BB47" s="134"/>
    </row>
    <row r="48" spans="1:54" s="135" customFormat="1" ht="36" customHeight="1" x14ac:dyDescent="0.3">
      <c r="A48" s="130" t="s">
        <v>53</v>
      </c>
      <c r="B48" s="105">
        <v>3490004</v>
      </c>
      <c r="C48" s="81"/>
      <c r="D48" s="82">
        <f>H48</f>
        <v>0</v>
      </c>
      <c r="E48" s="82">
        <f>C48-D48</f>
        <v>0</v>
      </c>
      <c r="F48" s="82" t="e">
        <f>D48/C48*100</f>
        <v>#DIV/0!</v>
      </c>
      <c r="G48" s="82"/>
      <c r="H48" s="82"/>
      <c r="I48" s="83" t="e">
        <f t="shared" si="9"/>
        <v>#DIV/0!</v>
      </c>
      <c r="J48" s="29">
        <f t="shared" si="18"/>
        <v>0</v>
      </c>
      <c r="K48" s="22">
        <f t="shared" si="19"/>
        <v>0</v>
      </c>
      <c r="L48" s="131"/>
      <c r="M48" s="22">
        <f t="shared" si="4"/>
        <v>0</v>
      </c>
      <c r="N48" s="132"/>
      <c r="O48" s="132"/>
      <c r="P48" s="132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4"/>
      <c r="AY48" s="134"/>
      <c r="AZ48" s="134"/>
      <c r="BA48" s="134"/>
      <c r="BB48" s="134"/>
    </row>
    <row r="49" spans="1:958" s="157" customFormat="1" ht="165" customHeight="1" x14ac:dyDescent="0.25">
      <c r="A49" s="149" t="s">
        <v>54</v>
      </c>
      <c r="B49" s="150" t="s">
        <v>55</v>
      </c>
      <c r="C49" s="151">
        <f>C22+C19</f>
        <v>27542622</v>
      </c>
      <c r="D49" s="151">
        <f>D22+D19</f>
        <v>19554935.68</v>
      </c>
      <c r="E49" s="151">
        <f>E22+E19</f>
        <v>7987686.3199999994</v>
      </c>
      <c r="F49" s="151">
        <f>D49/C49*100</f>
        <v>70.998816597780703</v>
      </c>
      <c r="G49" s="151">
        <f>G22+G19</f>
        <v>20980712</v>
      </c>
      <c r="H49" s="151">
        <f>H22+H19</f>
        <v>19554935.68</v>
      </c>
      <c r="I49" s="152">
        <f t="shared" si="9"/>
        <v>93.204347307183852</v>
      </c>
      <c r="J49" s="29">
        <f t="shared" si="18"/>
        <v>1425776.3200000003</v>
      </c>
      <c r="K49" s="22">
        <f t="shared" si="19"/>
        <v>27542622</v>
      </c>
      <c r="L49" s="153"/>
      <c r="M49" s="22">
        <f t="shared" si="4"/>
        <v>27542622</v>
      </c>
      <c r="N49" s="154"/>
      <c r="O49" s="154"/>
      <c r="P49" s="154"/>
      <c r="Q49" s="155">
        <v>16435882.979999999</v>
      </c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6"/>
      <c r="AY49" s="156"/>
      <c r="AZ49" s="156"/>
      <c r="BA49" s="156"/>
      <c r="BB49" s="156"/>
    </row>
    <row r="50" spans="1:958" s="145" customFormat="1" ht="111" customHeight="1" x14ac:dyDescent="0.3">
      <c r="A50" s="158" t="s">
        <v>56</v>
      </c>
      <c r="B50" s="90" t="s">
        <v>57</v>
      </c>
      <c r="C50" s="159">
        <v>330000</v>
      </c>
      <c r="D50" s="160">
        <f>H50</f>
        <v>174377.41999999998</v>
      </c>
      <c r="E50" s="160">
        <f>C50-D50</f>
        <v>155622.58000000002</v>
      </c>
      <c r="F50" s="160">
        <f t="shared" si="14"/>
        <v>52.841642424242416</v>
      </c>
      <c r="G50" s="160">
        <v>247500</v>
      </c>
      <c r="H50" s="160">
        <v>174377.41999999998</v>
      </c>
      <c r="I50" s="161">
        <f t="shared" si="9"/>
        <v>70.45552323232323</v>
      </c>
      <c r="J50" s="29">
        <f t="shared" si="18"/>
        <v>73122.580000000016</v>
      </c>
      <c r="K50" s="22">
        <f t="shared" si="19"/>
        <v>330000</v>
      </c>
      <c r="L50" s="162"/>
      <c r="M50" s="22">
        <f t="shared" si="4"/>
        <v>330000</v>
      </c>
      <c r="N50" s="163"/>
      <c r="O50" s="163"/>
      <c r="P50" s="16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44"/>
      <c r="AY50" s="144"/>
      <c r="AZ50" s="144"/>
      <c r="BA50" s="144"/>
      <c r="BB50" s="144"/>
    </row>
    <row r="51" spans="1:958" s="145" customFormat="1" ht="61.5" customHeight="1" x14ac:dyDescent="0.25">
      <c r="A51" s="158" t="s">
        <v>58</v>
      </c>
      <c r="B51" s="90" t="s">
        <v>59</v>
      </c>
      <c r="C51" s="159">
        <f>C52+C53</f>
        <v>0</v>
      </c>
      <c r="D51" s="160">
        <f>D52+D53</f>
        <v>0</v>
      </c>
      <c r="E51" s="160">
        <f>E52+E53</f>
        <v>0</v>
      </c>
      <c r="F51" s="160" t="e">
        <f t="shared" si="14"/>
        <v>#DIV/0!</v>
      </c>
      <c r="G51" s="160">
        <f>G52+G53</f>
        <v>0</v>
      </c>
      <c r="H51" s="160">
        <f>H52+H53</f>
        <v>0</v>
      </c>
      <c r="I51" s="161" t="e">
        <f>H51/G51*100</f>
        <v>#DIV/0!</v>
      </c>
      <c r="J51" s="29">
        <f t="shared" si="18"/>
        <v>0</v>
      </c>
      <c r="K51" s="22">
        <f t="shared" si="19"/>
        <v>0</v>
      </c>
      <c r="L51" s="164"/>
      <c r="M51" s="22">
        <f t="shared" si="4"/>
        <v>0</v>
      </c>
      <c r="N51" s="165"/>
      <c r="O51" s="165"/>
      <c r="P51" s="165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44"/>
      <c r="AY51" s="144"/>
      <c r="AZ51" s="144"/>
      <c r="BA51" s="144"/>
      <c r="BB51" s="144"/>
    </row>
    <row r="52" spans="1:958" s="135" customFormat="1" ht="36" customHeight="1" x14ac:dyDescent="0.3">
      <c r="A52" s="166" t="s">
        <v>60</v>
      </c>
      <c r="B52" s="105">
        <v>2260061</v>
      </c>
      <c r="C52" s="81"/>
      <c r="D52" s="82">
        <f>H52</f>
        <v>0</v>
      </c>
      <c r="E52" s="82">
        <f>C52-D52</f>
        <v>0</v>
      </c>
      <c r="F52" s="82" t="e">
        <f t="shared" si="14"/>
        <v>#DIV/0!</v>
      </c>
      <c r="G52" s="82"/>
      <c r="H52" s="82"/>
      <c r="I52" s="83" t="e">
        <f t="shared" si="9"/>
        <v>#DIV/0!</v>
      </c>
      <c r="J52" s="29">
        <f t="shared" si="18"/>
        <v>0</v>
      </c>
      <c r="K52" s="22">
        <f t="shared" si="19"/>
        <v>0</v>
      </c>
      <c r="L52" s="131"/>
      <c r="M52" s="22">
        <f t="shared" si="4"/>
        <v>0</v>
      </c>
      <c r="N52" s="132"/>
      <c r="O52" s="132"/>
      <c r="P52" s="132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4"/>
      <c r="AY52" s="134"/>
      <c r="AZ52" s="134"/>
      <c r="BA52" s="134"/>
      <c r="BB52" s="134"/>
    </row>
    <row r="53" spans="1:958" s="135" customFormat="1" ht="36" customHeight="1" x14ac:dyDescent="0.3">
      <c r="A53" s="166" t="s">
        <v>61</v>
      </c>
      <c r="B53" s="105">
        <v>3420000</v>
      </c>
      <c r="C53" s="81"/>
      <c r="D53" s="82">
        <f>H53</f>
        <v>0</v>
      </c>
      <c r="E53" s="82">
        <f>C53-D53</f>
        <v>0</v>
      </c>
      <c r="F53" s="82" t="e">
        <f t="shared" si="14"/>
        <v>#DIV/0!</v>
      </c>
      <c r="G53" s="82"/>
      <c r="H53" s="82"/>
      <c r="I53" s="83" t="e">
        <f t="shared" si="9"/>
        <v>#DIV/0!</v>
      </c>
      <c r="J53" s="29">
        <f t="shared" si="18"/>
        <v>0</v>
      </c>
      <c r="K53" s="22">
        <f t="shared" si="19"/>
        <v>0</v>
      </c>
      <c r="L53" s="131"/>
      <c r="M53" s="22">
        <f t="shared" si="4"/>
        <v>0</v>
      </c>
      <c r="N53" s="132"/>
      <c r="O53" s="132"/>
      <c r="P53" s="132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4"/>
      <c r="AY53" s="134"/>
      <c r="AZ53" s="134"/>
      <c r="BA53" s="134"/>
      <c r="BB53" s="134"/>
    </row>
    <row r="54" spans="1:958" s="135" customFormat="1" ht="76.5" customHeight="1" x14ac:dyDescent="0.3">
      <c r="A54" s="158" t="s">
        <v>62</v>
      </c>
      <c r="B54" s="167" t="s">
        <v>63</v>
      </c>
      <c r="C54" s="168">
        <f>C55</f>
        <v>0</v>
      </c>
      <c r="D54" s="168">
        <f>D55</f>
        <v>0</v>
      </c>
      <c r="E54" s="168">
        <f>E55</f>
        <v>0</v>
      </c>
      <c r="F54" s="160" t="e">
        <f t="shared" si="14"/>
        <v>#DIV/0!</v>
      </c>
      <c r="G54" s="159">
        <f>G55</f>
        <v>0</v>
      </c>
      <c r="H54" s="159">
        <f>H55</f>
        <v>0</v>
      </c>
      <c r="I54" s="161" t="e">
        <f>H54/G54*100</f>
        <v>#DIV/0!</v>
      </c>
      <c r="J54" s="29"/>
      <c r="K54" s="22"/>
      <c r="L54" s="131"/>
      <c r="M54" s="22"/>
      <c r="N54" s="132"/>
      <c r="O54" s="132"/>
      <c r="P54" s="132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4"/>
      <c r="AY54" s="134"/>
      <c r="AZ54" s="134"/>
      <c r="BA54" s="134"/>
      <c r="BB54" s="134"/>
    </row>
    <row r="55" spans="1:958" s="135" customFormat="1" ht="36" customHeight="1" x14ac:dyDescent="0.3">
      <c r="A55" s="169" t="s">
        <v>64</v>
      </c>
      <c r="B55" s="170">
        <v>226</v>
      </c>
      <c r="C55" s="171">
        <f>SUM(C56)</f>
        <v>0</v>
      </c>
      <c r="D55" s="171">
        <f t="shared" ref="D55:E55" si="20">SUM(D56)</f>
        <v>0</v>
      </c>
      <c r="E55" s="171">
        <f t="shared" si="20"/>
        <v>0</v>
      </c>
      <c r="F55" s="172" t="e">
        <f>D55/C55*100</f>
        <v>#DIV/0!</v>
      </c>
      <c r="G55" s="171">
        <f>SUM(G56)</f>
        <v>0</v>
      </c>
      <c r="H55" s="171">
        <f>SUM(H56)</f>
        <v>0</v>
      </c>
      <c r="I55" s="173" t="e">
        <f t="shared" si="9"/>
        <v>#DIV/0!</v>
      </c>
      <c r="J55" s="29"/>
      <c r="K55" s="22"/>
      <c r="L55" s="131"/>
      <c r="M55" s="22"/>
      <c r="N55" s="132"/>
      <c r="O55" s="132"/>
      <c r="P55" s="132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4"/>
      <c r="AY55" s="134"/>
      <c r="AZ55" s="134"/>
      <c r="BA55" s="134"/>
      <c r="BB55" s="134"/>
    </row>
    <row r="56" spans="1:958" s="135" customFormat="1" ht="36" customHeight="1" x14ac:dyDescent="0.3">
      <c r="A56" s="166" t="s">
        <v>65</v>
      </c>
      <c r="B56" s="105">
        <v>2260382</v>
      </c>
      <c r="C56" s="174"/>
      <c r="D56" s="82">
        <f>H56</f>
        <v>0</v>
      </c>
      <c r="E56" s="82">
        <f>C56-D56</f>
        <v>0</v>
      </c>
      <c r="F56" s="82" t="e">
        <f t="shared" si="14"/>
        <v>#DIV/0!</v>
      </c>
      <c r="G56" s="82"/>
      <c r="H56" s="82"/>
      <c r="I56" s="83" t="e">
        <f t="shared" si="9"/>
        <v>#DIV/0!</v>
      </c>
      <c r="J56" s="29"/>
      <c r="K56" s="22"/>
      <c r="L56" s="131"/>
      <c r="M56" s="22"/>
      <c r="N56" s="132"/>
      <c r="O56" s="132"/>
      <c r="P56" s="132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4"/>
      <c r="AY56" s="134"/>
      <c r="AZ56" s="134"/>
      <c r="BA56" s="134"/>
      <c r="BB56" s="134"/>
    </row>
    <row r="57" spans="1:958" s="135" customFormat="1" ht="81.75" customHeight="1" x14ac:dyDescent="0.3">
      <c r="A57" s="158" t="s">
        <v>66</v>
      </c>
      <c r="B57" s="175" t="s">
        <v>67</v>
      </c>
      <c r="C57" s="168">
        <f>C58</f>
        <v>0</v>
      </c>
      <c r="D57" s="168">
        <f>D58</f>
        <v>0</v>
      </c>
      <c r="E57" s="168">
        <f>E58</f>
        <v>0</v>
      </c>
      <c r="F57" s="160" t="e">
        <f t="shared" si="14"/>
        <v>#DIV/0!</v>
      </c>
      <c r="G57" s="159">
        <f>G58</f>
        <v>0</v>
      </c>
      <c r="H57" s="159">
        <f>H58</f>
        <v>0</v>
      </c>
      <c r="I57" s="161" t="e">
        <f>H57/G57*100</f>
        <v>#DIV/0!</v>
      </c>
      <c r="J57" s="29"/>
      <c r="K57" s="22"/>
      <c r="L57" s="131"/>
      <c r="M57" s="22"/>
      <c r="N57" s="132"/>
      <c r="O57" s="132"/>
      <c r="P57" s="132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4"/>
      <c r="AY57" s="134"/>
      <c r="AZ57" s="134"/>
      <c r="BA57" s="134"/>
      <c r="BB57" s="134"/>
    </row>
    <row r="58" spans="1:958" s="135" customFormat="1" ht="36" customHeight="1" x14ac:dyDescent="0.3">
      <c r="A58" s="176" t="s">
        <v>68</v>
      </c>
      <c r="B58" s="177" t="s">
        <v>69</v>
      </c>
      <c r="C58" s="171">
        <f>SUM(C59)</f>
        <v>0</v>
      </c>
      <c r="D58" s="171">
        <f>SUM(D59)</f>
        <v>0</v>
      </c>
      <c r="E58" s="171">
        <f t="shared" ref="E58" si="21">SUM(E59)</f>
        <v>0</v>
      </c>
      <c r="F58" s="172" t="e">
        <f>D58/C58*100</f>
        <v>#DIV/0!</v>
      </c>
      <c r="G58" s="172"/>
      <c r="H58" s="172"/>
      <c r="I58" s="173" t="e">
        <f t="shared" si="9"/>
        <v>#DIV/0!</v>
      </c>
      <c r="J58" s="29"/>
      <c r="K58" s="22"/>
      <c r="L58" s="131"/>
      <c r="M58" s="22"/>
      <c r="N58" s="132"/>
      <c r="O58" s="132"/>
      <c r="P58" s="132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4"/>
      <c r="AY58" s="134"/>
      <c r="AZ58" s="134"/>
      <c r="BA58" s="134"/>
      <c r="BB58" s="134"/>
    </row>
    <row r="59" spans="1:958" s="135" customFormat="1" ht="50.25" customHeight="1" x14ac:dyDescent="0.3">
      <c r="A59" s="166" t="s">
        <v>65</v>
      </c>
      <c r="B59" s="105">
        <v>2260382</v>
      </c>
      <c r="C59" s="174"/>
      <c r="D59" s="82">
        <f>H59</f>
        <v>0</v>
      </c>
      <c r="E59" s="82">
        <f>C59-D59</f>
        <v>0</v>
      </c>
      <c r="F59" s="82" t="e">
        <f t="shared" si="14"/>
        <v>#DIV/0!</v>
      </c>
      <c r="G59" s="82"/>
      <c r="H59" s="82"/>
      <c r="I59" s="83" t="e">
        <f t="shared" si="9"/>
        <v>#DIV/0!</v>
      </c>
      <c r="J59" s="29"/>
      <c r="K59" s="22"/>
      <c r="L59" s="131"/>
      <c r="M59" s="22"/>
      <c r="N59" s="132"/>
      <c r="O59" s="132"/>
      <c r="P59" s="132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4"/>
      <c r="AY59" s="134"/>
      <c r="AZ59" s="134"/>
      <c r="BA59" s="134"/>
      <c r="BB59" s="134"/>
    </row>
    <row r="60" spans="1:958" s="186" customFormat="1" ht="36" customHeight="1" x14ac:dyDescent="0.25">
      <c r="A60" s="178" t="s">
        <v>70</v>
      </c>
      <c r="B60" s="179">
        <v>612</v>
      </c>
      <c r="C60" s="180">
        <f>C50+C51+C54+C57</f>
        <v>330000</v>
      </c>
      <c r="D60" s="180">
        <f>D50+D51</f>
        <v>174377.41999999998</v>
      </c>
      <c r="E60" s="180">
        <f>E50+E51</f>
        <v>155622.58000000002</v>
      </c>
      <c r="F60" s="181">
        <f>D60/C60*100</f>
        <v>52.841642424242416</v>
      </c>
      <c r="G60" s="180">
        <f>G50+G51+G54+G57</f>
        <v>247500</v>
      </c>
      <c r="H60" s="180">
        <f>H50+H51</f>
        <v>174377.41999999998</v>
      </c>
      <c r="I60" s="182">
        <f t="shared" si="9"/>
        <v>70.45552323232323</v>
      </c>
      <c r="J60" s="29">
        <f>G60-H60</f>
        <v>73122.580000000016</v>
      </c>
      <c r="K60" s="22">
        <f>C60</f>
        <v>330000</v>
      </c>
      <c r="L60" s="183"/>
      <c r="M60" s="22">
        <f t="shared" si="4"/>
        <v>330000</v>
      </c>
      <c r="N60" s="184"/>
      <c r="O60" s="184"/>
      <c r="P60" s="184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85"/>
      <c r="AY60" s="185"/>
      <c r="AZ60" s="185"/>
      <c r="BA60" s="185"/>
      <c r="BB60" s="185"/>
    </row>
    <row r="61" spans="1:958" s="186" customFormat="1" ht="36" customHeight="1" x14ac:dyDescent="0.25">
      <c r="A61" s="187" t="s">
        <v>71</v>
      </c>
      <c r="B61" s="188" t="s">
        <v>72</v>
      </c>
      <c r="C61" s="189">
        <f>C60+C49</f>
        <v>27872622</v>
      </c>
      <c r="D61" s="189">
        <f>D60+D49</f>
        <v>19729313.100000001</v>
      </c>
      <c r="E61" s="189">
        <f>E60+E49</f>
        <v>8143308.8999999994</v>
      </c>
      <c r="F61" s="190">
        <f>D61/C61*100</f>
        <v>70.783843371463234</v>
      </c>
      <c r="G61" s="189">
        <f>G60+G49</f>
        <v>21228212</v>
      </c>
      <c r="H61" s="189">
        <f>H60+H49</f>
        <v>19729313.100000001</v>
      </c>
      <c r="I61" s="191">
        <f>H61/G61*100</f>
        <v>92.939118471211813</v>
      </c>
      <c r="J61" s="29">
        <f>G61-H61</f>
        <v>1498898.8999999985</v>
      </c>
      <c r="K61" s="22">
        <f>C61</f>
        <v>27872622</v>
      </c>
      <c r="L61" s="192"/>
      <c r="M61" s="22">
        <f t="shared" si="4"/>
        <v>27872622</v>
      </c>
      <c r="N61" s="193"/>
      <c r="O61" s="193"/>
      <c r="P61" s="19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85"/>
      <c r="AY61" s="185"/>
      <c r="AZ61" s="185"/>
      <c r="BA61" s="185"/>
      <c r="BB61" s="185"/>
    </row>
    <row r="62" spans="1:958" s="56" customFormat="1" ht="30" customHeight="1" x14ac:dyDescent="0.25">
      <c r="A62" s="683" t="s">
        <v>73</v>
      </c>
      <c r="B62" s="684" t="str">
        <f>'[1]Свод школы '!B62:F62</f>
        <v>2024 год</v>
      </c>
      <c r="C62" s="684"/>
      <c r="D62" s="684"/>
      <c r="E62" s="684"/>
      <c r="F62" s="684"/>
      <c r="G62" s="684" t="s">
        <v>24</v>
      </c>
      <c r="H62" s="684"/>
      <c r="I62" s="684"/>
      <c r="J62" s="29"/>
      <c r="K62" s="22"/>
      <c r="L62" s="53"/>
      <c r="M62" s="22"/>
      <c r="N62" s="54"/>
      <c r="O62" s="54"/>
      <c r="P62" s="54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55"/>
      <c r="AY62" s="55"/>
      <c r="AZ62" s="55"/>
      <c r="BA62" s="55"/>
      <c r="BB62" s="55"/>
      <c r="AJV62" s="57"/>
    </row>
    <row r="63" spans="1:958" s="56" customFormat="1" ht="64.5" customHeight="1" x14ac:dyDescent="0.25">
      <c r="A63" s="683"/>
      <c r="B63" s="68" t="s">
        <v>2</v>
      </c>
      <c r="C63" s="69" t="s">
        <v>25</v>
      </c>
      <c r="D63" s="69" t="s">
        <v>4</v>
      </c>
      <c r="E63" s="69" t="s">
        <v>5</v>
      </c>
      <c r="F63" s="69" t="s">
        <v>6</v>
      </c>
      <c r="G63" s="69" t="s">
        <v>7</v>
      </c>
      <c r="H63" s="69" t="s">
        <v>4</v>
      </c>
      <c r="I63" s="68" t="s">
        <v>8</v>
      </c>
      <c r="J63" s="29"/>
      <c r="K63" s="22"/>
      <c r="L63" s="53"/>
      <c r="M63" s="22"/>
      <c r="N63" s="54"/>
      <c r="O63" s="54"/>
      <c r="P63" s="54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55"/>
      <c r="AY63" s="55"/>
      <c r="AZ63" s="55"/>
      <c r="BA63" s="55"/>
      <c r="BB63" s="55"/>
      <c r="AJV63" s="57"/>
    </row>
    <row r="64" spans="1:958" s="145" customFormat="1" ht="74.25" customHeight="1" x14ac:dyDescent="0.25">
      <c r="A64" s="194" t="s">
        <v>74</v>
      </c>
      <c r="B64" s="90" t="s">
        <v>75</v>
      </c>
      <c r="C64" s="195">
        <f>C65+C66</f>
        <v>2562891</v>
      </c>
      <c r="D64" s="195">
        <f>D65+D66</f>
        <v>1067615.6400000001</v>
      </c>
      <c r="E64" s="195">
        <f>E65+E66</f>
        <v>1495275.3599999999</v>
      </c>
      <c r="F64" s="159">
        <f>D64/C64*100</f>
        <v>41.656693164086967</v>
      </c>
      <c r="G64" s="195">
        <f>G65+G66</f>
        <v>1504744</v>
      </c>
      <c r="H64" s="195">
        <f>H65+H66</f>
        <v>1067615.6400000001</v>
      </c>
      <c r="I64" s="196">
        <f>H64/G64*100</f>
        <v>70.949984847920987</v>
      </c>
      <c r="J64" s="29">
        <f t="shared" ref="J64:J73" si="22">G64-H64</f>
        <v>437128.35999999987</v>
      </c>
      <c r="K64" s="22">
        <f t="shared" ref="K64:K73" si="23">C64</f>
        <v>2562891</v>
      </c>
      <c r="L64" s="197"/>
      <c r="M64" s="22">
        <f t="shared" si="4"/>
        <v>2562891</v>
      </c>
      <c r="N64" s="198"/>
      <c r="O64" s="198"/>
      <c r="P64" s="198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44"/>
      <c r="AY64" s="144"/>
      <c r="AZ64" s="144"/>
      <c r="BA64" s="144"/>
      <c r="BB64" s="144"/>
    </row>
    <row r="65" spans="1:958" s="135" customFormat="1" ht="43.5" customHeight="1" x14ac:dyDescent="0.3">
      <c r="A65" s="166" t="s">
        <v>60</v>
      </c>
      <c r="B65" s="105">
        <v>2260061</v>
      </c>
      <c r="C65" s="199">
        <v>2562891</v>
      </c>
      <c r="D65" s="200">
        <f>H65</f>
        <v>1067615.6400000001</v>
      </c>
      <c r="E65" s="200">
        <f>C65-D65</f>
        <v>1495275.3599999999</v>
      </c>
      <c r="F65" s="81">
        <f>D65/C65*100</f>
        <v>41.656693164086967</v>
      </c>
      <c r="G65" s="200">
        <v>1504744</v>
      </c>
      <c r="H65" s="200">
        <v>1067615.6400000001</v>
      </c>
      <c r="I65" s="201">
        <f t="shared" ref="I65:I73" si="24">H65/G65*100</f>
        <v>70.949984847920987</v>
      </c>
      <c r="J65" s="29">
        <f t="shared" si="22"/>
        <v>437128.35999999987</v>
      </c>
      <c r="K65" s="22">
        <f t="shared" si="23"/>
        <v>2562891</v>
      </c>
      <c r="L65" s="131"/>
      <c r="M65" s="22">
        <f t="shared" si="4"/>
        <v>2562891</v>
      </c>
      <c r="N65" s="132"/>
      <c r="O65" s="132"/>
      <c r="P65" s="132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4"/>
      <c r="AY65" s="134"/>
      <c r="AZ65" s="134"/>
      <c r="BA65" s="134"/>
      <c r="BB65" s="134"/>
    </row>
    <row r="66" spans="1:958" s="135" customFormat="1" ht="43.5" customHeight="1" x14ac:dyDescent="0.3">
      <c r="A66" s="166" t="s">
        <v>61</v>
      </c>
      <c r="B66" s="105">
        <v>3420000</v>
      </c>
      <c r="C66" s="199"/>
      <c r="D66" s="200">
        <f>H66</f>
        <v>0</v>
      </c>
      <c r="E66" s="200">
        <f>C66-D66</f>
        <v>0</v>
      </c>
      <c r="F66" s="81" t="e">
        <f t="shared" ref="F66:F73" si="25">D66/C66*100</f>
        <v>#DIV/0!</v>
      </c>
      <c r="G66" s="200"/>
      <c r="H66" s="200"/>
      <c r="I66" s="201" t="e">
        <f t="shared" si="24"/>
        <v>#DIV/0!</v>
      </c>
      <c r="J66" s="29">
        <f t="shared" si="22"/>
        <v>0</v>
      </c>
      <c r="K66" s="22">
        <f t="shared" si="23"/>
        <v>0</v>
      </c>
      <c r="L66" s="131"/>
      <c r="M66" s="22">
        <f t="shared" si="4"/>
        <v>0</v>
      </c>
      <c r="N66" s="132"/>
      <c r="O66" s="132"/>
      <c r="P66" s="132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4"/>
      <c r="AY66" s="134"/>
      <c r="AZ66" s="134"/>
      <c r="BA66" s="134"/>
      <c r="BB66" s="134"/>
    </row>
    <row r="67" spans="1:958" s="145" customFormat="1" ht="93.75" customHeight="1" x14ac:dyDescent="0.25">
      <c r="A67" s="194" t="s">
        <v>76</v>
      </c>
      <c r="B67" s="90" t="s">
        <v>77</v>
      </c>
      <c r="C67" s="195">
        <f>C68+C69</f>
        <v>2000002.2</v>
      </c>
      <c r="D67" s="195">
        <f>D68+D69</f>
        <v>1917748.33</v>
      </c>
      <c r="E67" s="195">
        <f>E68+E69</f>
        <v>82253.87</v>
      </c>
      <c r="F67" s="159">
        <f t="shared" si="25"/>
        <v>95.887311023957878</v>
      </c>
      <c r="G67" s="195">
        <f>G68+G69</f>
        <v>1281200.55</v>
      </c>
      <c r="H67" s="195">
        <f>H68+H69</f>
        <v>1917748.33</v>
      </c>
      <c r="I67" s="196">
        <f t="shared" si="24"/>
        <v>149.68369549950631</v>
      </c>
      <c r="J67" s="29">
        <f t="shared" si="22"/>
        <v>-636547.78</v>
      </c>
      <c r="K67" s="22">
        <f t="shared" si="23"/>
        <v>2000002.2</v>
      </c>
      <c r="L67" s="197"/>
      <c r="M67" s="22">
        <f t="shared" si="4"/>
        <v>2000002.2</v>
      </c>
      <c r="N67" s="198"/>
      <c r="O67" s="198"/>
      <c r="P67" s="198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44"/>
      <c r="AY67" s="144"/>
      <c r="AZ67" s="144"/>
      <c r="BA67" s="144"/>
      <c r="BB67" s="144"/>
    </row>
    <row r="68" spans="1:958" s="135" customFormat="1" ht="43.5" customHeight="1" x14ac:dyDescent="0.3">
      <c r="A68" s="166" t="s">
        <v>78</v>
      </c>
      <c r="B68" s="105" t="s">
        <v>79</v>
      </c>
      <c r="C68" s="199">
        <f>1200000+336100</f>
        <v>1536100</v>
      </c>
      <c r="D68" s="200">
        <f>H68</f>
        <v>1473083.8</v>
      </c>
      <c r="E68" s="200">
        <f>C68-D68</f>
        <v>63016.199999999953</v>
      </c>
      <c r="F68" s="81">
        <f t="shared" si="25"/>
        <v>95.897649892585122</v>
      </c>
      <c r="G68" s="200">
        <v>984025</v>
      </c>
      <c r="H68" s="200">
        <v>1473083.8</v>
      </c>
      <c r="I68" s="201">
        <f t="shared" si="24"/>
        <v>149.69983486191916</v>
      </c>
      <c r="J68" s="29">
        <f t="shared" si="22"/>
        <v>-489058.80000000005</v>
      </c>
      <c r="K68" s="22">
        <f t="shared" si="23"/>
        <v>1536100</v>
      </c>
      <c r="L68" s="131"/>
      <c r="M68" s="22">
        <f t="shared" si="4"/>
        <v>1536100</v>
      </c>
      <c r="N68" s="132"/>
      <c r="O68" s="132"/>
      <c r="P68" s="132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4"/>
      <c r="AY68" s="134"/>
      <c r="AZ68" s="134"/>
      <c r="BA68" s="134"/>
      <c r="BB68" s="134"/>
    </row>
    <row r="69" spans="1:958" s="135" customFormat="1" ht="53.25" customHeight="1" x14ac:dyDescent="0.3">
      <c r="A69" s="166" t="s">
        <v>80</v>
      </c>
      <c r="B69" s="105" t="s">
        <v>81</v>
      </c>
      <c r="C69" s="199">
        <f>362400+101502.2</f>
        <v>463902.2</v>
      </c>
      <c r="D69" s="200">
        <f>H69</f>
        <v>444664.52999999997</v>
      </c>
      <c r="E69" s="200">
        <f>C69-D69</f>
        <v>19237.670000000042</v>
      </c>
      <c r="F69" s="81">
        <f t="shared" si="25"/>
        <v>95.853076359629242</v>
      </c>
      <c r="G69" s="200">
        <v>297175.55</v>
      </c>
      <c r="H69" s="200">
        <v>444664.52999999997</v>
      </c>
      <c r="I69" s="201">
        <f t="shared" si="24"/>
        <v>149.63025390211274</v>
      </c>
      <c r="J69" s="29">
        <f t="shared" si="22"/>
        <v>-147488.97999999998</v>
      </c>
      <c r="K69" s="22">
        <f t="shared" si="23"/>
        <v>463902.2</v>
      </c>
      <c r="L69" s="131"/>
      <c r="M69" s="22">
        <f t="shared" si="4"/>
        <v>463902.2</v>
      </c>
      <c r="N69" s="132"/>
      <c r="O69" s="132"/>
      <c r="P69" s="132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4"/>
      <c r="AY69" s="134"/>
      <c r="AZ69" s="134"/>
      <c r="BA69" s="134"/>
      <c r="BB69" s="134"/>
    </row>
    <row r="70" spans="1:958" s="145" customFormat="1" ht="93.75" customHeight="1" x14ac:dyDescent="0.25">
      <c r="A70" s="194" t="s">
        <v>82</v>
      </c>
      <c r="B70" s="90" t="s">
        <v>83</v>
      </c>
      <c r="C70" s="195">
        <f>C71+C72</f>
        <v>246605.83</v>
      </c>
      <c r="D70" s="195">
        <f>D71+D72</f>
        <v>161246.22999999998</v>
      </c>
      <c r="E70" s="195">
        <f>E71+E72</f>
        <v>85359.599999999991</v>
      </c>
      <c r="F70" s="159">
        <f t="shared" si="25"/>
        <v>65.386219782395244</v>
      </c>
      <c r="G70" s="195">
        <f>G71+G72</f>
        <v>190172.16</v>
      </c>
      <c r="H70" s="195">
        <f>H71+H72</f>
        <v>161246.22999999998</v>
      </c>
      <c r="I70" s="196">
        <f t="shared" si="24"/>
        <v>84.789608531553711</v>
      </c>
      <c r="J70" s="29">
        <f t="shared" si="22"/>
        <v>28925.930000000022</v>
      </c>
      <c r="K70" s="22">
        <f t="shared" si="23"/>
        <v>246605.83</v>
      </c>
      <c r="L70" s="197"/>
      <c r="M70" s="22">
        <f t="shared" ref="M70:M133" si="26">K70-L70</f>
        <v>246605.83</v>
      </c>
      <c r="N70" s="198"/>
      <c r="O70" s="198"/>
      <c r="P70" s="198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44"/>
      <c r="AY70" s="144"/>
      <c r="AZ70" s="144"/>
      <c r="BA70" s="144"/>
      <c r="BB70" s="144"/>
    </row>
    <row r="71" spans="1:958" s="135" customFormat="1" ht="43.5" customHeight="1" x14ac:dyDescent="0.3">
      <c r="A71" s="166" t="s">
        <v>84</v>
      </c>
      <c r="B71" s="105" t="s">
        <v>79</v>
      </c>
      <c r="C71" s="199">
        <v>189405.36</v>
      </c>
      <c r="D71" s="200">
        <f>H71</f>
        <v>123845.03</v>
      </c>
      <c r="E71" s="200">
        <f>C71-D71</f>
        <v>65560.329999999987</v>
      </c>
      <c r="F71" s="81">
        <f t="shared" si="25"/>
        <v>65.386232997841248</v>
      </c>
      <c r="G71" s="200">
        <v>146061.54</v>
      </c>
      <c r="H71" s="200">
        <v>123845.03</v>
      </c>
      <c r="I71" s="201">
        <f t="shared" si="24"/>
        <v>84.789623606597601</v>
      </c>
      <c r="J71" s="29">
        <f t="shared" si="22"/>
        <v>22216.510000000009</v>
      </c>
      <c r="K71" s="22">
        <f t="shared" si="23"/>
        <v>189405.36</v>
      </c>
      <c r="L71" s="131"/>
      <c r="M71" s="22">
        <f t="shared" si="26"/>
        <v>189405.36</v>
      </c>
      <c r="N71" s="132"/>
      <c r="O71" s="132"/>
      <c r="P71" s="132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4"/>
      <c r="AY71" s="134"/>
      <c r="AZ71" s="134"/>
      <c r="BA71" s="134"/>
      <c r="BB71" s="134"/>
    </row>
    <row r="72" spans="1:958" s="135" customFormat="1" ht="53.25" customHeight="1" x14ac:dyDescent="0.3">
      <c r="A72" s="166" t="s">
        <v>80</v>
      </c>
      <c r="B72" s="105" t="s">
        <v>81</v>
      </c>
      <c r="C72" s="199">
        <v>57200.47</v>
      </c>
      <c r="D72" s="200">
        <f>H72</f>
        <v>37401.199999999997</v>
      </c>
      <c r="E72" s="200">
        <f>C72-D72</f>
        <v>19799.270000000004</v>
      </c>
      <c r="F72" s="81">
        <f t="shared" si="25"/>
        <v>65.386176022679535</v>
      </c>
      <c r="G72" s="200">
        <v>44110.62</v>
      </c>
      <c r="H72" s="200">
        <v>37401.199999999997</v>
      </c>
      <c r="I72" s="201">
        <f t="shared" si="24"/>
        <v>84.789558614229392</v>
      </c>
      <c r="J72" s="29">
        <f t="shared" si="22"/>
        <v>6709.4200000000055</v>
      </c>
      <c r="K72" s="22">
        <f t="shared" si="23"/>
        <v>57200.47</v>
      </c>
      <c r="L72" s="131"/>
      <c r="M72" s="22">
        <f t="shared" si="26"/>
        <v>57200.47</v>
      </c>
      <c r="N72" s="132"/>
      <c r="O72" s="132"/>
      <c r="P72" s="132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4"/>
      <c r="AY72" s="134"/>
      <c r="AZ72" s="134"/>
      <c r="BA72" s="134"/>
      <c r="BB72" s="134"/>
    </row>
    <row r="73" spans="1:958" s="186" customFormat="1" ht="36" customHeight="1" x14ac:dyDescent="0.25">
      <c r="A73" s="187" t="s">
        <v>85</v>
      </c>
      <c r="B73" s="188">
        <v>612</v>
      </c>
      <c r="C73" s="189">
        <f>C64+C67+C70</f>
        <v>4809499.03</v>
      </c>
      <c r="D73" s="189">
        <f>D64+D67+D70</f>
        <v>3146610.2</v>
      </c>
      <c r="E73" s="189">
        <f>E64+E67+E70</f>
        <v>1662888.83</v>
      </c>
      <c r="F73" s="190">
        <f t="shared" si="25"/>
        <v>65.424905595624992</v>
      </c>
      <c r="G73" s="189">
        <f>G64+G67+G70</f>
        <v>2976116.71</v>
      </c>
      <c r="H73" s="189">
        <f>H64+H67+H70</f>
        <v>3146610.2</v>
      </c>
      <c r="I73" s="191">
        <f t="shared" si="24"/>
        <v>105.72872325292646</v>
      </c>
      <c r="J73" s="29">
        <f t="shared" si="22"/>
        <v>-170493.49000000022</v>
      </c>
      <c r="K73" s="22">
        <f t="shared" si="23"/>
        <v>4809499.03</v>
      </c>
      <c r="L73" s="192"/>
      <c r="M73" s="22">
        <f t="shared" si="26"/>
        <v>4809499.03</v>
      </c>
      <c r="N73" s="193"/>
      <c r="O73" s="193"/>
      <c r="P73" s="19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85"/>
      <c r="AY73" s="185"/>
      <c r="AZ73" s="185"/>
      <c r="BA73" s="185"/>
      <c r="BB73" s="185"/>
    </row>
    <row r="74" spans="1:958" s="56" customFormat="1" ht="30" customHeight="1" x14ac:dyDescent="0.25">
      <c r="A74" s="683" t="s">
        <v>86</v>
      </c>
      <c r="B74" s="684" t="s">
        <v>87</v>
      </c>
      <c r="C74" s="684"/>
      <c r="D74" s="684"/>
      <c r="E74" s="684"/>
      <c r="F74" s="684"/>
      <c r="G74" s="684" t="s">
        <v>24</v>
      </c>
      <c r="H74" s="684"/>
      <c r="I74" s="684"/>
      <c r="J74" s="29"/>
      <c r="K74" s="22"/>
      <c r="L74" s="53"/>
      <c r="M74" s="22"/>
      <c r="N74" s="54"/>
      <c r="O74" s="54"/>
      <c r="P74" s="5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55"/>
      <c r="AY74" s="55"/>
      <c r="AZ74" s="55"/>
      <c r="BA74" s="55"/>
      <c r="BB74" s="55"/>
      <c r="AJV74" s="57"/>
    </row>
    <row r="75" spans="1:958" s="56" customFormat="1" ht="64.5" customHeight="1" x14ac:dyDescent="0.25">
      <c r="A75" s="683"/>
      <c r="B75" s="68" t="s">
        <v>2</v>
      </c>
      <c r="C75" s="69" t="s">
        <v>25</v>
      </c>
      <c r="D75" s="69" t="s">
        <v>4</v>
      </c>
      <c r="E75" s="69" t="s">
        <v>5</v>
      </c>
      <c r="F75" s="69" t="s">
        <v>6</v>
      </c>
      <c r="G75" s="69" t="s">
        <v>7</v>
      </c>
      <c r="H75" s="69" t="s">
        <v>4</v>
      </c>
      <c r="I75" s="68" t="s">
        <v>8</v>
      </c>
      <c r="J75" s="29"/>
      <c r="K75" s="22"/>
      <c r="L75" s="53"/>
      <c r="M75" s="22"/>
      <c r="N75" s="54"/>
      <c r="O75" s="54"/>
      <c r="P75" s="5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55"/>
      <c r="AY75" s="55"/>
      <c r="AZ75" s="55"/>
      <c r="BA75" s="55"/>
      <c r="BB75" s="55"/>
      <c r="AJV75" s="57"/>
    </row>
    <row r="76" spans="1:958" s="208" customFormat="1" ht="24" customHeight="1" x14ac:dyDescent="0.3">
      <c r="A76" s="202" t="s">
        <v>88</v>
      </c>
      <c r="B76" s="203" t="s">
        <v>89</v>
      </c>
      <c r="C76" s="204">
        <f>C79+C84+C86+C87+C94+C106+C118+C119+C78</f>
        <v>4573324</v>
      </c>
      <c r="D76" s="204">
        <f>D79+D84+D86+D87+D94+D106+D118+D119+D78</f>
        <v>3305650.08</v>
      </c>
      <c r="E76" s="204">
        <f>E79+E84+E86+E87+E94+E106+E118+E119+E78</f>
        <v>1267673.92</v>
      </c>
      <c r="F76" s="171">
        <f>D76/C76*100</f>
        <v>72.281125938157899</v>
      </c>
      <c r="G76" s="204">
        <f>G79+G84+G86+G87+G94+G106+G118+G119+G78</f>
        <v>3603527</v>
      </c>
      <c r="H76" s="204">
        <f>H79+H84+H86+H87+H94+H106+H118+H119+H78</f>
        <v>3305650.08</v>
      </c>
      <c r="I76" s="204">
        <f t="shared" ref="I76:I144" si="27">H76/G76*100</f>
        <v>91.733739749972742</v>
      </c>
      <c r="J76" s="29">
        <f t="shared" ref="J76:J95" si="28">G76-H76</f>
        <v>297876.91999999993</v>
      </c>
      <c r="K76" s="22">
        <f t="shared" ref="K76:K95" si="29">C76</f>
        <v>4573324</v>
      </c>
      <c r="L76" s="205"/>
      <c r="M76" s="22">
        <f t="shared" si="26"/>
        <v>4573324</v>
      </c>
      <c r="N76" s="206"/>
      <c r="O76" s="206"/>
      <c r="P76" s="206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207"/>
      <c r="AY76" s="207"/>
      <c r="AZ76" s="207"/>
      <c r="BA76" s="207"/>
      <c r="BB76" s="207"/>
    </row>
    <row r="77" spans="1:958" s="208" customFormat="1" ht="31.5" customHeight="1" x14ac:dyDescent="0.25">
      <c r="A77" s="209" t="s">
        <v>30</v>
      </c>
      <c r="B77" s="210" t="s">
        <v>90</v>
      </c>
      <c r="C77" s="211">
        <f>C78</f>
        <v>0</v>
      </c>
      <c r="D77" s="211">
        <f>D78</f>
        <v>0</v>
      </c>
      <c r="E77" s="211">
        <f>E78</f>
        <v>0</v>
      </c>
      <c r="F77" s="111" t="e">
        <f>D77/C77*100</f>
        <v>#DIV/0!</v>
      </c>
      <c r="G77" s="211">
        <f>G78</f>
        <v>0</v>
      </c>
      <c r="H77" s="211">
        <f>H78</f>
        <v>0</v>
      </c>
      <c r="I77" s="211" t="e">
        <f t="shared" si="27"/>
        <v>#DIV/0!</v>
      </c>
      <c r="J77" s="29">
        <f t="shared" si="28"/>
        <v>0</v>
      </c>
      <c r="K77" s="22">
        <f t="shared" si="29"/>
        <v>0</v>
      </c>
      <c r="L77" s="212"/>
      <c r="M77" s="22">
        <f t="shared" si="26"/>
        <v>0</v>
      </c>
      <c r="N77" s="213"/>
      <c r="O77" s="213"/>
      <c r="P77" s="213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207"/>
      <c r="AY77" s="207"/>
      <c r="AZ77" s="207"/>
      <c r="BA77" s="207"/>
      <c r="BB77" s="207"/>
    </row>
    <row r="78" spans="1:958" s="220" customFormat="1" ht="52.5" customHeight="1" x14ac:dyDescent="0.3">
      <c r="A78" s="214" t="s">
        <v>91</v>
      </c>
      <c r="B78" s="215" t="s">
        <v>92</v>
      </c>
      <c r="C78" s="216"/>
      <c r="D78" s="217">
        <f>H78</f>
        <v>0</v>
      </c>
      <c r="E78" s="217">
        <f>C78-D78</f>
        <v>0</v>
      </c>
      <c r="F78" s="81" t="e">
        <f>D78/C78*100</f>
        <v>#DIV/0!</v>
      </c>
      <c r="G78" s="217"/>
      <c r="H78" s="217"/>
      <c r="I78" s="218" t="e">
        <f t="shared" si="27"/>
        <v>#DIV/0!</v>
      </c>
      <c r="J78" s="29">
        <f t="shared" si="28"/>
        <v>0</v>
      </c>
      <c r="K78" s="22">
        <f t="shared" si="29"/>
        <v>0</v>
      </c>
      <c r="L78" s="84"/>
      <c r="M78" s="22">
        <f t="shared" si="26"/>
        <v>0</v>
      </c>
      <c r="N78" s="85"/>
      <c r="O78" s="85"/>
      <c r="P78" s="85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219"/>
      <c r="AZ78" s="219"/>
      <c r="BA78" s="219"/>
      <c r="BB78" s="219"/>
      <c r="AJV78" s="221"/>
    </row>
    <row r="79" spans="1:958" s="225" customFormat="1" ht="24" customHeight="1" x14ac:dyDescent="0.3">
      <c r="A79" s="209" t="s">
        <v>32</v>
      </c>
      <c r="B79" s="210" t="s">
        <v>93</v>
      </c>
      <c r="C79" s="211">
        <f>SUM(C80:C82)</f>
        <v>16052</v>
      </c>
      <c r="D79" s="211">
        <f>SUM(D80:D82)</f>
        <v>6676</v>
      </c>
      <c r="E79" s="211">
        <f>SUM(E80:E82)</f>
        <v>9376</v>
      </c>
      <c r="F79" s="111">
        <f t="shared" ref="F79:F148" si="30">D79/C79*100</f>
        <v>41.589833042611509</v>
      </c>
      <c r="G79" s="211">
        <f>SUM(G80:G82)</f>
        <v>8764</v>
      </c>
      <c r="H79" s="211">
        <f>SUM(H80:H82)</f>
        <v>6676</v>
      </c>
      <c r="I79" s="211">
        <f t="shared" si="27"/>
        <v>76.175262437243262</v>
      </c>
      <c r="J79" s="29">
        <f t="shared" si="28"/>
        <v>2088</v>
      </c>
      <c r="K79" s="22">
        <f t="shared" si="29"/>
        <v>16052</v>
      </c>
      <c r="L79" s="222"/>
      <c r="M79" s="22">
        <f t="shared" si="26"/>
        <v>16052</v>
      </c>
      <c r="N79" s="223"/>
      <c r="O79" s="223"/>
      <c r="P79" s="223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</row>
    <row r="80" spans="1:958" s="228" customFormat="1" ht="37.5" customHeight="1" x14ac:dyDescent="0.3">
      <c r="A80" s="214" t="s">
        <v>94</v>
      </c>
      <c r="B80" s="215" t="s">
        <v>95</v>
      </c>
      <c r="C80" s="226"/>
      <c r="D80" s="217">
        <f>H80</f>
        <v>0</v>
      </c>
      <c r="E80" s="217">
        <f>C80-D80</f>
        <v>0</v>
      </c>
      <c r="F80" s="81" t="e">
        <f t="shared" si="30"/>
        <v>#DIV/0!</v>
      </c>
      <c r="G80" s="217">
        <v>0</v>
      </c>
      <c r="H80" s="217"/>
      <c r="I80" s="218" t="e">
        <f t="shared" si="27"/>
        <v>#DIV/0!</v>
      </c>
      <c r="J80" s="29">
        <f t="shared" si="28"/>
        <v>0</v>
      </c>
      <c r="K80" s="22">
        <f t="shared" si="29"/>
        <v>0</v>
      </c>
      <c r="L80" s="84"/>
      <c r="M80" s="22">
        <f t="shared" si="26"/>
        <v>0</v>
      </c>
      <c r="N80" s="85"/>
      <c r="O80" s="85"/>
      <c r="P80" s="85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AP80" s="227"/>
      <c r="AQ80" s="227"/>
      <c r="AR80" s="227"/>
      <c r="AS80" s="227"/>
      <c r="AT80" s="227"/>
      <c r="AU80" s="227"/>
      <c r="AV80" s="227"/>
      <c r="AW80" s="227"/>
      <c r="AX80" s="227"/>
      <c r="AY80" s="227"/>
      <c r="AZ80" s="227"/>
      <c r="BA80" s="227"/>
      <c r="BB80" s="227"/>
    </row>
    <row r="81" spans="1:958" s="236" customFormat="1" ht="32.25" x14ac:dyDescent="0.3">
      <c r="A81" s="214" t="s">
        <v>96</v>
      </c>
      <c r="B81" s="229">
        <v>2210004</v>
      </c>
      <c r="C81" s="230">
        <f>5200+2500</f>
        <v>7700</v>
      </c>
      <c r="D81" s="231">
        <f>H81</f>
        <v>2500</v>
      </c>
      <c r="E81" s="231">
        <f>C81-D81</f>
        <v>5200</v>
      </c>
      <c r="F81" s="81">
        <f>D81/C81*100</f>
        <v>32.467532467532465</v>
      </c>
      <c r="G81" s="231">
        <v>2500</v>
      </c>
      <c r="H81" s="231">
        <v>2500</v>
      </c>
      <c r="I81" s="231">
        <f t="shared" si="27"/>
        <v>100</v>
      </c>
      <c r="J81" s="29">
        <f t="shared" si="28"/>
        <v>0</v>
      </c>
      <c r="K81" s="22">
        <f t="shared" si="29"/>
        <v>7700</v>
      </c>
      <c r="L81" s="232"/>
      <c r="M81" s="22">
        <f t="shared" si="26"/>
        <v>7700</v>
      </c>
      <c r="N81" s="233"/>
      <c r="O81" s="233"/>
      <c r="P81" s="233"/>
      <c r="Q81" s="234"/>
      <c r="R81" s="234"/>
      <c r="S81" s="234"/>
      <c r="T81" s="234"/>
      <c r="U81" s="235"/>
      <c r="V81" s="235"/>
      <c r="W81" s="235"/>
      <c r="X81" s="235"/>
      <c r="Y81" s="235"/>
      <c r="Z81" s="235"/>
      <c r="AA81" s="235"/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35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235"/>
      <c r="BA81" s="235"/>
      <c r="BB81" s="235"/>
    </row>
    <row r="82" spans="1:958" s="236" customFormat="1" ht="22.5" customHeight="1" x14ac:dyDescent="0.3">
      <c r="A82" s="214" t="s">
        <v>97</v>
      </c>
      <c r="B82" s="229">
        <v>2210005</v>
      </c>
      <c r="C82" s="230">
        <f>32352-24000</f>
        <v>8352</v>
      </c>
      <c r="D82" s="231">
        <f>H82</f>
        <v>4176</v>
      </c>
      <c r="E82" s="231">
        <f>C82-D82</f>
        <v>4176</v>
      </c>
      <c r="F82" s="81">
        <f>D82/C82*100</f>
        <v>50</v>
      </c>
      <c r="G82" s="231">
        <v>6264</v>
      </c>
      <c r="H82" s="231">
        <v>4176</v>
      </c>
      <c r="I82" s="231">
        <f t="shared" si="27"/>
        <v>66.666666666666657</v>
      </c>
      <c r="J82" s="29">
        <f t="shared" si="28"/>
        <v>2088</v>
      </c>
      <c r="K82" s="22">
        <f t="shared" si="29"/>
        <v>8352</v>
      </c>
      <c r="L82" s="232"/>
      <c r="M82" s="22">
        <f t="shared" si="26"/>
        <v>8352</v>
      </c>
      <c r="N82" s="233"/>
      <c r="O82" s="233"/>
      <c r="P82" s="233"/>
      <c r="Q82" s="234"/>
      <c r="R82" s="234"/>
      <c r="S82" s="234"/>
      <c r="T82" s="234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35"/>
      <c r="AZ82" s="235"/>
      <c r="BA82" s="235"/>
      <c r="BB82" s="235"/>
    </row>
    <row r="83" spans="1:958" s="236" customFormat="1" ht="22.5" customHeight="1" x14ac:dyDescent="0.3">
      <c r="A83" s="237" t="s">
        <v>98</v>
      </c>
      <c r="B83" s="238">
        <v>222</v>
      </c>
      <c r="C83" s="239">
        <f>C84</f>
        <v>8000</v>
      </c>
      <c r="D83" s="239">
        <f>D84</f>
        <v>8000</v>
      </c>
      <c r="E83" s="239">
        <f>E84</f>
        <v>0</v>
      </c>
      <c r="F83" s="111">
        <f t="shared" si="30"/>
        <v>100</v>
      </c>
      <c r="G83" s="239">
        <f>G84</f>
        <v>8000</v>
      </c>
      <c r="H83" s="239">
        <f>H84</f>
        <v>8000</v>
      </c>
      <c r="I83" s="239">
        <f t="shared" si="27"/>
        <v>100</v>
      </c>
      <c r="J83" s="29">
        <f t="shared" si="28"/>
        <v>0</v>
      </c>
      <c r="K83" s="22">
        <f t="shared" si="29"/>
        <v>8000</v>
      </c>
      <c r="L83" s="240"/>
      <c r="M83" s="22">
        <f t="shared" si="26"/>
        <v>8000</v>
      </c>
      <c r="N83" s="241"/>
      <c r="O83" s="241"/>
      <c r="P83" s="241"/>
      <c r="Q83" s="234"/>
      <c r="R83" s="234"/>
      <c r="S83" s="234"/>
      <c r="T83" s="234"/>
      <c r="U83" s="235"/>
      <c r="V83" s="235"/>
      <c r="W83" s="235"/>
      <c r="X83" s="235"/>
      <c r="Y83" s="235"/>
      <c r="Z83" s="235"/>
      <c r="AA83" s="235"/>
      <c r="AB83" s="235"/>
      <c r="AC83" s="235"/>
      <c r="AD83" s="235"/>
      <c r="AE83" s="235"/>
      <c r="AF83" s="235"/>
      <c r="AG83" s="235"/>
      <c r="AH83" s="235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35"/>
      <c r="AZ83" s="235"/>
      <c r="BA83" s="235"/>
      <c r="BB83" s="235"/>
    </row>
    <row r="84" spans="1:958" s="244" customFormat="1" ht="18.75" customHeight="1" x14ac:dyDescent="0.3">
      <c r="A84" s="214" t="s">
        <v>99</v>
      </c>
      <c r="B84" s="229">
        <v>2220000</v>
      </c>
      <c r="C84" s="242">
        <v>8000</v>
      </c>
      <c r="D84" s="231">
        <f>H84</f>
        <v>8000</v>
      </c>
      <c r="E84" s="231">
        <f>C84-D84</f>
        <v>0</v>
      </c>
      <c r="F84" s="81">
        <f t="shared" si="30"/>
        <v>100</v>
      </c>
      <c r="G84" s="231">
        <v>8000</v>
      </c>
      <c r="H84" s="231">
        <v>8000</v>
      </c>
      <c r="I84" s="231">
        <f t="shared" si="27"/>
        <v>100</v>
      </c>
      <c r="J84" s="29">
        <f t="shared" si="28"/>
        <v>0</v>
      </c>
      <c r="K84" s="22">
        <f t="shared" si="29"/>
        <v>8000</v>
      </c>
      <c r="L84" s="232"/>
      <c r="M84" s="22">
        <f t="shared" si="26"/>
        <v>8000</v>
      </c>
      <c r="N84" s="233"/>
      <c r="O84" s="233"/>
      <c r="P84" s="233"/>
      <c r="Q84" s="234"/>
      <c r="R84" s="234"/>
      <c r="S84" s="234"/>
      <c r="T84" s="234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43"/>
      <c r="AY84" s="243"/>
      <c r="AZ84" s="243"/>
      <c r="BA84" s="243"/>
      <c r="BB84" s="243"/>
    </row>
    <row r="85" spans="1:958" s="244" customFormat="1" ht="18.75" customHeight="1" x14ac:dyDescent="0.3">
      <c r="A85" s="237" t="s">
        <v>100</v>
      </c>
      <c r="B85" s="238">
        <v>226</v>
      </c>
      <c r="C85" s="245">
        <f>C86</f>
        <v>0</v>
      </c>
      <c r="D85" s="245">
        <f>D86</f>
        <v>0</v>
      </c>
      <c r="E85" s="245">
        <f>E86</f>
        <v>0</v>
      </c>
      <c r="F85" s="111" t="e">
        <f t="shared" si="30"/>
        <v>#DIV/0!</v>
      </c>
      <c r="G85" s="245">
        <f>G86</f>
        <v>0</v>
      </c>
      <c r="H85" s="245">
        <f>H86</f>
        <v>0</v>
      </c>
      <c r="I85" s="245" t="e">
        <f t="shared" si="27"/>
        <v>#DIV/0!</v>
      </c>
      <c r="J85" s="29">
        <f t="shared" si="28"/>
        <v>0</v>
      </c>
      <c r="K85" s="22">
        <f t="shared" si="29"/>
        <v>0</v>
      </c>
      <c r="L85" s="246"/>
      <c r="M85" s="22">
        <f t="shared" si="26"/>
        <v>0</v>
      </c>
      <c r="N85" s="247"/>
      <c r="O85" s="247"/>
      <c r="P85" s="247"/>
      <c r="Q85" s="234"/>
      <c r="R85" s="234"/>
      <c r="S85" s="234"/>
      <c r="T85" s="234"/>
      <c r="U85" s="235"/>
      <c r="V85" s="235"/>
      <c r="W85" s="235"/>
      <c r="X85" s="235"/>
      <c r="Y85" s="235"/>
      <c r="Z85" s="235"/>
      <c r="AA85" s="235"/>
      <c r="AB85" s="235"/>
      <c r="AC85" s="235"/>
      <c r="AD85" s="235"/>
      <c r="AE85" s="235"/>
      <c r="AF85" s="235"/>
      <c r="AG85" s="235"/>
      <c r="AH85" s="235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43"/>
      <c r="AY85" s="243"/>
      <c r="AZ85" s="243"/>
      <c r="BA85" s="243"/>
      <c r="BB85" s="243"/>
    </row>
    <row r="86" spans="1:958" s="252" customFormat="1" ht="23.25" customHeight="1" x14ac:dyDescent="0.3">
      <c r="A86" s="214" t="s">
        <v>101</v>
      </c>
      <c r="B86" s="248">
        <v>2260123</v>
      </c>
      <c r="C86" s="242"/>
      <c r="D86" s="249">
        <f>H86</f>
        <v>0</v>
      </c>
      <c r="E86" s="249">
        <f>C86-D86</f>
        <v>0</v>
      </c>
      <c r="F86" s="81" t="e">
        <f t="shared" si="30"/>
        <v>#DIV/0!</v>
      </c>
      <c r="G86" s="249"/>
      <c r="H86" s="249"/>
      <c r="I86" s="250" t="e">
        <f t="shared" si="27"/>
        <v>#DIV/0!</v>
      </c>
      <c r="J86" s="29">
        <f t="shared" si="28"/>
        <v>0</v>
      </c>
      <c r="K86" s="22">
        <f t="shared" si="29"/>
        <v>0</v>
      </c>
      <c r="L86" s="84"/>
      <c r="M86" s="22">
        <f t="shared" si="26"/>
        <v>0</v>
      </c>
      <c r="N86" s="85"/>
      <c r="O86" s="85"/>
      <c r="P86" s="85"/>
      <c r="Q86" s="3"/>
      <c r="R86" s="3"/>
      <c r="S86" s="3"/>
      <c r="T86" s="3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251"/>
      <c r="AY86" s="251"/>
      <c r="AZ86" s="251"/>
      <c r="BA86" s="251"/>
      <c r="BB86" s="251"/>
      <c r="AJV86" s="253"/>
    </row>
    <row r="87" spans="1:958" s="225" customFormat="1" ht="18.75" customHeight="1" x14ac:dyDescent="0.3">
      <c r="A87" s="254" t="s">
        <v>102</v>
      </c>
      <c r="B87" s="255">
        <v>223</v>
      </c>
      <c r="C87" s="256">
        <f>SUM(C90:C93)</f>
        <v>1600999</v>
      </c>
      <c r="D87" s="256">
        <f>SUM(D90:D93)</f>
        <v>831742.8899999999</v>
      </c>
      <c r="E87" s="256">
        <f>SUM(E90:E93)</f>
        <v>769256.1100000001</v>
      </c>
      <c r="F87" s="111">
        <f t="shared" si="30"/>
        <v>51.951493411301307</v>
      </c>
      <c r="G87" s="256">
        <f>SUM(G90:G93)</f>
        <v>1117226</v>
      </c>
      <c r="H87" s="256">
        <f>SUM(H90:H93)</f>
        <v>831742.8899999999</v>
      </c>
      <c r="I87" s="256">
        <f t="shared" si="27"/>
        <v>74.447147667526522</v>
      </c>
      <c r="J87" s="29">
        <f t="shared" si="28"/>
        <v>285483.1100000001</v>
      </c>
      <c r="K87" s="22">
        <f t="shared" si="29"/>
        <v>1600999</v>
      </c>
      <c r="L87" s="222"/>
      <c r="M87" s="22">
        <f t="shared" si="26"/>
        <v>1600999</v>
      </c>
      <c r="N87" s="223"/>
      <c r="O87" s="223"/>
      <c r="P87" s="223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224"/>
      <c r="AY87" s="224"/>
      <c r="AZ87" s="224"/>
      <c r="BA87" s="224"/>
      <c r="BB87" s="224"/>
    </row>
    <row r="88" spans="1:958" s="264" customFormat="1" ht="18.75" customHeight="1" x14ac:dyDescent="0.35">
      <c r="A88" s="257" t="s">
        <v>103</v>
      </c>
      <c r="B88" s="258" t="s">
        <v>104</v>
      </c>
      <c r="C88" s="259">
        <f>C91+C93</f>
        <v>110448</v>
      </c>
      <c r="D88" s="259">
        <f>D91+D93</f>
        <v>68114.78</v>
      </c>
      <c r="E88" s="259">
        <f t="shared" ref="E88:E117" si="31">C88-D88</f>
        <v>42333.22</v>
      </c>
      <c r="F88" s="260">
        <f t="shared" si="30"/>
        <v>61.671356656526143</v>
      </c>
      <c r="G88" s="259">
        <f>G91+G93</f>
        <v>80226</v>
      </c>
      <c r="H88" s="259">
        <f>H91+H93</f>
        <v>68114.78</v>
      </c>
      <c r="I88" s="259">
        <f t="shared" si="27"/>
        <v>84.903622267095457</v>
      </c>
      <c r="J88" s="29">
        <f t="shared" si="28"/>
        <v>12111.220000000001</v>
      </c>
      <c r="K88" s="22">
        <f t="shared" si="29"/>
        <v>110448</v>
      </c>
      <c r="L88" s="261"/>
      <c r="M88" s="22">
        <f t="shared" si="26"/>
        <v>110448</v>
      </c>
      <c r="N88" s="262"/>
      <c r="O88" s="262"/>
      <c r="P88" s="262"/>
      <c r="Q88" s="263"/>
      <c r="R88" s="263"/>
      <c r="S88" s="263"/>
      <c r="T88" s="263"/>
      <c r="U88" s="263"/>
      <c r="V88" s="263"/>
      <c r="W88" s="263"/>
      <c r="X88" s="263"/>
      <c r="Y88" s="263"/>
      <c r="Z88" s="263"/>
      <c r="AA88" s="263"/>
      <c r="AB88" s="263"/>
      <c r="AC88" s="263"/>
      <c r="AD88" s="263"/>
      <c r="AE88" s="263"/>
      <c r="AF88" s="263"/>
      <c r="AG88" s="263"/>
      <c r="AH88" s="263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</row>
    <row r="89" spans="1:958" s="264" customFormat="1" ht="18.75" customHeight="1" x14ac:dyDescent="0.35">
      <c r="A89" s="257" t="s">
        <v>105</v>
      </c>
      <c r="B89" s="258" t="s">
        <v>106</v>
      </c>
      <c r="C89" s="259">
        <f>C90+C92</f>
        <v>1490551</v>
      </c>
      <c r="D89" s="259">
        <f>D90+D92</f>
        <v>763628.11</v>
      </c>
      <c r="E89" s="259">
        <f t="shared" si="31"/>
        <v>726922.89</v>
      </c>
      <c r="F89" s="260">
        <f t="shared" si="30"/>
        <v>51.231263472366926</v>
      </c>
      <c r="G89" s="259">
        <f>G90+G92</f>
        <v>1037000</v>
      </c>
      <c r="H89" s="259">
        <f>H90+H92</f>
        <v>763628.11</v>
      </c>
      <c r="I89" s="259">
        <f t="shared" si="27"/>
        <v>73.638197685631624</v>
      </c>
      <c r="J89" s="29">
        <f t="shared" si="28"/>
        <v>273371.89</v>
      </c>
      <c r="K89" s="22">
        <f t="shared" si="29"/>
        <v>1490551</v>
      </c>
      <c r="L89" s="261"/>
      <c r="M89" s="22">
        <f t="shared" si="26"/>
        <v>1490551</v>
      </c>
      <c r="N89" s="262"/>
      <c r="O89" s="262"/>
      <c r="P89" s="262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</row>
    <row r="90" spans="1:958" s="273" customFormat="1" ht="18.75" x14ac:dyDescent="0.3">
      <c r="A90" s="265" t="s">
        <v>107</v>
      </c>
      <c r="B90" s="266">
        <v>2413010</v>
      </c>
      <c r="C90" s="267">
        <v>1328621</v>
      </c>
      <c r="D90" s="231">
        <f>H90</f>
        <v>650794.26</v>
      </c>
      <c r="E90" s="231">
        <f t="shared" si="31"/>
        <v>677826.74</v>
      </c>
      <c r="F90" s="81">
        <f t="shared" si="30"/>
        <v>48.982686559974589</v>
      </c>
      <c r="G90" s="231">
        <v>920000</v>
      </c>
      <c r="H90" s="231">
        <v>650794.26</v>
      </c>
      <c r="I90" s="231">
        <f t="shared" si="27"/>
        <v>70.738506521739126</v>
      </c>
      <c r="J90" s="29">
        <f t="shared" si="28"/>
        <v>269205.74</v>
      </c>
      <c r="K90" s="22">
        <f t="shared" si="29"/>
        <v>1328621</v>
      </c>
      <c r="L90" s="268"/>
      <c r="M90" s="22">
        <f t="shared" si="26"/>
        <v>1328621</v>
      </c>
      <c r="N90" s="269"/>
      <c r="O90" s="269"/>
      <c r="P90" s="269"/>
      <c r="Q90" s="270"/>
      <c r="R90" s="270"/>
      <c r="S90" s="270"/>
      <c r="T90" s="270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  <c r="AP90" s="271"/>
      <c r="AQ90" s="271"/>
      <c r="AR90" s="271"/>
      <c r="AS90" s="271"/>
      <c r="AT90" s="271"/>
      <c r="AU90" s="271"/>
      <c r="AV90" s="271"/>
      <c r="AW90" s="271"/>
      <c r="AX90" s="272"/>
      <c r="AY90" s="272"/>
      <c r="AZ90" s="272"/>
      <c r="BA90" s="272"/>
      <c r="BB90" s="272"/>
    </row>
    <row r="91" spans="1:958" s="273" customFormat="1" ht="18.75" x14ac:dyDescent="0.3">
      <c r="A91" s="265" t="s">
        <v>108</v>
      </c>
      <c r="B91" s="266">
        <v>2413020</v>
      </c>
      <c r="C91" s="267">
        <v>83235</v>
      </c>
      <c r="D91" s="231">
        <f t="shared" ref="D91:D93" si="32">H91</f>
        <v>52195.58</v>
      </c>
      <c r="E91" s="231">
        <f t="shared" si="31"/>
        <v>31039.42</v>
      </c>
      <c r="F91" s="81">
        <f t="shared" si="30"/>
        <v>62.708692256863095</v>
      </c>
      <c r="G91" s="231">
        <v>61000</v>
      </c>
      <c r="H91" s="231">
        <v>52195.58</v>
      </c>
      <c r="I91" s="231">
        <f t="shared" si="27"/>
        <v>85.566524590163937</v>
      </c>
      <c r="J91" s="29">
        <f t="shared" si="28"/>
        <v>8804.4199999999983</v>
      </c>
      <c r="K91" s="22">
        <f t="shared" si="29"/>
        <v>83235</v>
      </c>
      <c r="L91" s="268"/>
      <c r="M91" s="22">
        <f t="shared" si="26"/>
        <v>83235</v>
      </c>
      <c r="N91" s="269"/>
      <c r="O91" s="269"/>
      <c r="P91" s="269"/>
      <c r="Q91" s="270"/>
      <c r="R91" s="270"/>
      <c r="S91" s="270"/>
      <c r="T91" s="270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  <c r="AV91" s="271"/>
      <c r="AW91" s="271"/>
      <c r="AX91" s="272"/>
      <c r="AY91" s="272"/>
      <c r="AZ91" s="272"/>
      <c r="BA91" s="272"/>
      <c r="BB91" s="272"/>
    </row>
    <row r="92" spans="1:958" s="273" customFormat="1" ht="18.75" x14ac:dyDescent="0.3">
      <c r="A92" s="265" t="s">
        <v>109</v>
      </c>
      <c r="B92" s="266">
        <v>2413030</v>
      </c>
      <c r="C92" s="267">
        <v>161930</v>
      </c>
      <c r="D92" s="231">
        <f t="shared" si="32"/>
        <v>112833.85</v>
      </c>
      <c r="E92" s="231">
        <f t="shared" si="31"/>
        <v>49096.149999999994</v>
      </c>
      <c r="F92" s="81">
        <f t="shared" si="30"/>
        <v>69.680633607114189</v>
      </c>
      <c r="G92" s="231">
        <v>117000</v>
      </c>
      <c r="H92" s="231">
        <v>112833.85</v>
      </c>
      <c r="I92" s="231">
        <f t="shared" si="27"/>
        <v>96.439188034188035</v>
      </c>
      <c r="J92" s="29">
        <f t="shared" si="28"/>
        <v>4166.1499999999942</v>
      </c>
      <c r="K92" s="22">
        <f t="shared" si="29"/>
        <v>161930</v>
      </c>
      <c r="L92" s="268"/>
      <c r="M92" s="22">
        <f t="shared" si="26"/>
        <v>161930</v>
      </c>
      <c r="N92" s="269"/>
      <c r="O92" s="269"/>
      <c r="P92" s="269"/>
      <c r="Q92" s="270"/>
      <c r="R92" s="270"/>
      <c r="S92" s="270"/>
      <c r="T92" s="270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1"/>
      <c r="AH92" s="271"/>
      <c r="AI92" s="271"/>
      <c r="AJ92" s="271"/>
      <c r="AK92" s="271"/>
      <c r="AL92" s="271"/>
      <c r="AM92" s="271"/>
      <c r="AN92" s="271"/>
      <c r="AO92" s="271"/>
      <c r="AP92" s="271"/>
      <c r="AQ92" s="271"/>
      <c r="AR92" s="271"/>
      <c r="AS92" s="271"/>
      <c r="AT92" s="271"/>
      <c r="AU92" s="271"/>
      <c r="AV92" s="271"/>
      <c r="AW92" s="271"/>
      <c r="AX92" s="272"/>
      <c r="AY92" s="272"/>
      <c r="AZ92" s="272"/>
      <c r="BA92" s="272"/>
      <c r="BB92" s="272"/>
    </row>
    <row r="93" spans="1:958" s="277" customFormat="1" ht="18.75" x14ac:dyDescent="0.3">
      <c r="A93" s="274" t="s">
        <v>110</v>
      </c>
      <c r="B93" s="266">
        <v>2413050</v>
      </c>
      <c r="C93" s="267">
        <v>27213</v>
      </c>
      <c r="D93" s="231">
        <f t="shared" si="32"/>
        <v>15919.200000000003</v>
      </c>
      <c r="E93" s="231">
        <f t="shared" si="31"/>
        <v>11293.799999999997</v>
      </c>
      <c r="F93" s="81">
        <f t="shared" si="30"/>
        <v>58.498511740712168</v>
      </c>
      <c r="G93" s="217">
        <v>19226</v>
      </c>
      <c r="H93" s="217">
        <v>15919.200000000003</v>
      </c>
      <c r="I93" s="218">
        <f t="shared" si="27"/>
        <v>82.800374492874255</v>
      </c>
      <c r="J93" s="29">
        <f t="shared" si="28"/>
        <v>3306.7999999999975</v>
      </c>
      <c r="K93" s="22">
        <f t="shared" si="29"/>
        <v>27213</v>
      </c>
      <c r="L93" s="84"/>
      <c r="M93" s="22">
        <f t="shared" si="26"/>
        <v>27213</v>
      </c>
      <c r="N93" s="85"/>
      <c r="O93" s="85"/>
      <c r="P93" s="85"/>
      <c r="Q93" s="3"/>
      <c r="R93" s="3"/>
      <c r="S93" s="3"/>
      <c r="T93" s="3"/>
      <c r="U93" s="275"/>
      <c r="V93" s="275"/>
      <c r="W93" s="275"/>
      <c r="X93" s="275"/>
      <c r="Y93" s="275"/>
      <c r="Z93" s="275"/>
      <c r="AA93" s="275"/>
      <c r="AB93" s="275"/>
      <c r="AC93" s="275"/>
      <c r="AD93" s="275"/>
      <c r="AE93" s="275"/>
      <c r="AF93" s="275"/>
      <c r="AG93" s="275"/>
      <c r="AH93" s="275"/>
      <c r="AI93" s="275"/>
      <c r="AJ93" s="275"/>
      <c r="AK93" s="275"/>
      <c r="AL93" s="275"/>
      <c r="AM93" s="275"/>
      <c r="AN93" s="275"/>
      <c r="AO93" s="275"/>
      <c r="AP93" s="275"/>
      <c r="AQ93" s="275"/>
      <c r="AR93" s="275"/>
      <c r="AS93" s="275"/>
      <c r="AT93" s="275"/>
      <c r="AU93" s="275"/>
      <c r="AV93" s="275"/>
      <c r="AW93" s="275"/>
      <c r="AX93" s="276"/>
      <c r="AY93" s="276"/>
      <c r="AZ93" s="276"/>
      <c r="BA93" s="276"/>
      <c r="BB93" s="276"/>
      <c r="AJV93" s="278"/>
    </row>
    <row r="94" spans="1:958" s="282" customFormat="1" ht="27" customHeight="1" x14ac:dyDescent="0.3">
      <c r="A94" s="279" t="s">
        <v>34</v>
      </c>
      <c r="B94" s="255">
        <v>225</v>
      </c>
      <c r="C94" s="256">
        <f>SUM(C95:C105)</f>
        <v>313967</v>
      </c>
      <c r="D94" s="256">
        <f>SUM(D95:D105)</f>
        <v>261701.04</v>
      </c>
      <c r="E94" s="256">
        <f>SUM(E95:E105)</f>
        <v>52265.96</v>
      </c>
      <c r="F94" s="111">
        <f t="shared" si="30"/>
        <v>83.353040287673551</v>
      </c>
      <c r="G94" s="256">
        <f>SUM(G95:G105)</f>
        <v>288328</v>
      </c>
      <c r="H94" s="256">
        <f>SUM(H95:H105)</f>
        <v>261701.04</v>
      </c>
      <c r="I94" s="256">
        <f t="shared" si="27"/>
        <v>90.765045365000972</v>
      </c>
      <c r="J94" s="29">
        <f t="shared" si="28"/>
        <v>26626.959999999992</v>
      </c>
      <c r="K94" s="22">
        <f t="shared" si="29"/>
        <v>313967</v>
      </c>
      <c r="L94" s="222"/>
      <c r="M94" s="22">
        <f t="shared" si="26"/>
        <v>313967</v>
      </c>
      <c r="N94" s="223"/>
      <c r="O94" s="223"/>
      <c r="P94" s="223"/>
      <c r="Q94" s="280"/>
      <c r="R94" s="280"/>
      <c r="S94" s="280"/>
      <c r="T94" s="280"/>
      <c r="U94" s="280"/>
      <c r="V94" s="280"/>
      <c r="W94" s="280"/>
      <c r="X94" s="280"/>
      <c r="Y94" s="280"/>
      <c r="Z94" s="280"/>
      <c r="AA94" s="280"/>
      <c r="AB94" s="280"/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280"/>
      <c r="AR94" s="280"/>
      <c r="AS94" s="280"/>
      <c r="AT94" s="280"/>
      <c r="AU94" s="280"/>
      <c r="AV94" s="280"/>
      <c r="AW94" s="280"/>
      <c r="AX94" s="281"/>
      <c r="AY94" s="281"/>
      <c r="AZ94" s="281"/>
      <c r="BA94" s="281"/>
      <c r="BB94" s="281"/>
    </row>
    <row r="95" spans="1:958" s="286" customFormat="1" ht="20.25" customHeight="1" x14ac:dyDescent="0.3">
      <c r="A95" s="265" t="s">
        <v>111</v>
      </c>
      <c r="B95" s="266">
        <v>2250001</v>
      </c>
      <c r="C95" s="283">
        <v>29863</v>
      </c>
      <c r="D95" s="231">
        <f>H95</f>
        <v>23549.040000000001</v>
      </c>
      <c r="E95" s="231">
        <f t="shared" si="31"/>
        <v>6313.9599999999991</v>
      </c>
      <c r="F95" s="81">
        <f>D95/C95*100</f>
        <v>78.85691323711616</v>
      </c>
      <c r="G95" s="231">
        <v>23551</v>
      </c>
      <c r="H95" s="231">
        <v>23549.040000000001</v>
      </c>
      <c r="I95" s="81">
        <f t="shared" si="27"/>
        <v>99.991677635769179</v>
      </c>
      <c r="J95" s="29">
        <f t="shared" si="28"/>
        <v>1.9599999999991269</v>
      </c>
      <c r="K95" s="22">
        <f t="shared" si="29"/>
        <v>29863</v>
      </c>
      <c r="L95" s="268"/>
      <c r="M95" s="22">
        <f t="shared" si="26"/>
        <v>29863</v>
      </c>
      <c r="N95" s="269"/>
      <c r="O95" s="269"/>
      <c r="P95" s="269"/>
      <c r="Q95" s="270"/>
      <c r="R95" s="270"/>
      <c r="S95" s="270"/>
      <c r="T95" s="270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5"/>
      <c r="AY95" s="285"/>
      <c r="AZ95" s="285"/>
      <c r="BA95" s="285"/>
      <c r="BB95" s="285"/>
    </row>
    <row r="96" spans="1:958" s="286" customFormat="1" ht="20.25" customHeight="1" x14ac:dyDescent="0.3">
      <c r="A96" s="287" t="s">
        <v>112</v>
      </c>
      <c r="B96" s="266">
        <v>2250067</v>
      </c>
      <c r="C96" s="283"/>
      <c r="D96" s="231">
        <f t="shared" ref="D96:D105" si="33">H96</f>
        <v>0</v>
      </c>
      <c r="E96" s="231">
        <f t="shared" si="31"/>
        <v>0</v>
      </c>
      <c r="F96" s="81" t="e">
        <f t="shared" ref="F96:F105" si="34">D96/C96*100</f>
        <v>#DIV/0!</v>
      </c>
      <c r="G96" s="231">
        <v>0</v>
      </c>
      <c r="H96" s="231"/>
      <c r="I96" s="81" t="e">
        <f t="shared" si="27"/>
        <v>#DIV/0!</v>
      </c>
      <c r="J96" s="29"/>
      <c r="K96" s="22"/>
      <c r="L96" s="268"/>
      <c r="M96" s="22"/>
      <c r="N96" s="269"/>
      <c r="O96" s="269"/>
      <c r="P96" s="269"/>
      <c r="Q96" s="270"/>
      <c r="R96" s="270"/>
      <c r="S96" s="270"/>
      <c r="T96" s="270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5"/>
      <c r="AY96" s="285"/>
      <c r="AZ96" s="285"/>
      <c r="BA96" s="285"/>
      <c r="BB96" s="285"/>
    </row>
    <row r="97" spans="1:957" ht="34.5" customHeight="1" x14ac:dyDescent="0.3">
      <c r="A97" s="288" t="s">
        <v>113</v>
      </c>
      <c r="B97" s="289">
        <v>2250106</v>
      </c>
      <c r="C97" s="290">
        <f>63000+18500</f>
        <v>81500</v>
      </c>
      <c r="D97" s="231">
        <f t="shared" si="33"/>
        <v>69500</v>
      </c>
      <c r="E97" s="231">
        <f t="shared" si="31"/>
        <v>12000</v>
      </c>
      <c r="F97" s="81">
        <f t="shared" si="34"/>
        <v>85.276073619631902</v>
      </c>
      <c r="G97" s="217">
        <v>69500</v>
      </c>
      <c r="H97" s="217">
        <v>69500</v>
      </c>
      <c r="I97" s="81">
        <f t="shared" si="27"/>
        <v>100</v>
      </c>
      <c r="J97" s="29">
        <f>G97-H97</f>
        <v>0</v>
      </c>
      <c r="K97" s="22">
        <f>C97</f>
        <v>81500</v>
      </c>
      <c r="L97" s="84"/>
      <c r="M97" s="22">
        <f t="shared" si="26"/>
        <v>81500</v>
      </c>
      <c r="N97" s="85"/>
      <c r="O97" s="85"/>
      <c r="P97" s="85"/>
      <c r="Q97" s="3"/>
      <c r="R97" s="3"/>
      <c r="S97" s="3"/>
      <c r="T97" s="3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5"/>
      <c r="AY97" s="5"/>
      <c r="AZ97" s="5"/>
      <c r="BA97" s="5"/>
      <c r="BB97" s="5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  <c r="KN97" s="6"/>
      <c r="KO97" s="6"/>
      <c r="KP97" s="6"/>
      <c r="KQ97" s="6"/>
      <c r="KR97" s="6"/>
      <c r="KS97" s="6"/>
      <c r="KT97" s="6"/>
      <c r="KU97" s="6"/>
      <c r="KV97" s="6"/>
      <c r="KW97" s="6"/>
      <c r="KX97" s="6"/>
      <c r="KY97" s="6"/>
      <c r="KZ97" s="6"/>
      <c r="LA97" s="6"/>
      <c r="LB97" s="6"/>
      <c r="LC97" s="6"/>
      <c r="LD97" s="6"/>
      <c r="LE97" s="6"/>
      <c r="LF97" s="6"/>
      <c r="LG97" s="6"/>
      <c r="LH97" s="6"/>
      <c r="LI97" s="6"/>
      <c r="LJ97" s="6"/>
      <c r="LK97" s="6"/>
      <c r="LL97" s="6"/>
      <c r="LM97" s="6"/>
      <c r="LN97" s="6"/>
      <c r="LO97" s="6"/>
      <c r="LP97" s="6"/>
      <c r="LQ97" s="6"/>
      <c r="LR97" s="6"/>
      <c r="LS97" s="6"/>
      <c r="LT97" s="6"/>
      <c r="LU97" s="6"/>
      <c r="LV97" s="6"/>
      <c r="LW97" s="6"/>
      <c r="LX97" s="6"/>
      <c r="LY97" s="6"/>
      <c r="LZ97" s="6"/>
      <c r="MA97" s="6"/>
      <c r="MB97" s="6"/>
      <c r="MC97" s="6"/>
      <c r="MD97" s="6"/>
      <c r="ME97" s="6"/>
      <c r="MF97" s="6"/>
      <c r="MG97" s="6"/>
      <c r="MH97" s="6"/>
      <c r="MI97" s="6"/>
      <c r="MJ97" s="6"/>
      <c r="MK97" s="6"/>
      <c r="ML97" s="6"/>
      <c r="MM97" s="6"/>
      <c r="MN97" s="6"/>
      <c r="MO97" s="6"/>
      <c r="MP97" s="6"/>
      <c r="MQ97" s="6"/>
      <c r="MR97" s="6"/>
      <c r="MS97" s="6"/>
      <c r="MT97" s="6"/>
      <c r="MU97" s="6"/>
      <c r="MV97" s="6"/>
      <c r="MW97" s="6"/>
      <c r="MX97" s="6"/>
      <c r="MY97" s="6"/>
      <c r="MZ97" s="6"/>
      <c r="NA97" s="6"/>
      <c r="NB97" s="6"/>
      <c r="NC97" s="6"/>
      <c r="ND97" s="6"/>
      <c r="NE97" s="6"/>
      <c r="NF97" s="6"/>
      <c r="NG97" s="6"/>
      <c r="NH97" s="6"/>
      <c r="NI97" s="6"/>
      <c r="NJ97" s="6"/>
      <c r="NK97" s="6"/>
      <c r="NL97" s="6"/>
      <c r="NM97" s="6"/>
      <c r="NN97" s="6"/>
      <c r="NO97" s="6"/>
      <c r="NP97" s="6"/>
      <c r="NQ97" s="6"/>
      <c r="NR97" s="6"/>
      <c r="NS97" s="6"/>
      <c r="NT97" s="6"/>
      <c r="NU97" s="6"/>
      <c r="NV97" s="6"/>
      <c r="NW97" s="6"/>
      <c r="NX97" s="6"/>
      <c r="NY97" s="6"/>
      <c r="NZ97" s="6"/>
      <c r="OA97" s="6"/>
      <c r="OB97" s="6"/>
      <c r="OC97" s="6"/>
      <c r="OD97" s="6"/>
      <c r="OE97" s="6"/>
      <c r="OF97" s="6"/>
      <c r="OG97" s="6"/>
      <c r="OH97" s="6"/>
      <c r="OI97" s="6"/>
      <c r="OJ97" s="6"/>
      <c r="OK97" s="6"/>
      <c r="OL97" s="6"/>
      <c r="OM97" s="6"/>
      <c r="ON97" s="6"/>
      <c r="OO97" s="6"/>
      <c r="OP97" s="6"/>
      <c r="OQ97" s="6"/>
      <c r="OR97" s="6"/>
      <c r="OS97" s="6"/>
      <c r="OT97" s="6"/>
      <c r="OU97" s="6"/>
      <c r="OV97" s="6"/>
      <c r="OW97" s="6"/>
      <c r="OX97" s="6"/>
      <c r="OY97" s="6"/>
      <c r="OZ97" s="6"/>
      <c r="PA97" s="6"/>
      <c r="PB97" s="6"/>
      <c r="PC97" s="6"/>
      <c r="PD97" s="6"/>
      <c r="PE97" s="6"/>
      <c r="PF97" s="6"/>
      <c r="PG97" s="6"/>
      <c r="PH97" s="6"/>
      <c r="PI97" s="6"/>
      <c r="PJ97" s="6"/>
      <c r="PK97" s="6"/>
      <c r="PL97" s="6"/>
      <c r="PM97" s="6"/>
      <c r="PN97" s="6"/>
      <c r="PO97" s="6"/>
      <c r="PP97" s="6"/>
      <c r="PQ97" s="6"/>
      <c r="PR97" s="6"/>
      <c r="PS97" s="6"/>
      <c r="PT97" s="6"/>
      <c r="PU97" s="6"/>
      <c r="PV97" s="6"/>
      <c r="PW97" s="6"/>
      <c r="PX97" s="6"/>
      <c r="PY97" s="6"/>
      <c r="PZ97" s="6"/>
      <c r="QA97" s="6"/>
      <c r="QB97" s="6"/>
      <c r="QC97" s="6"/>
      <c r="QD97" s="6"/>
      <c r="QE97" s="6"/>
      <c r="QF97" s="6"/>
      <c r="QG97" s="6"/>
      <c r="QH97" s="6"/>
      <c r="QI97" s="6"/>
      <c r="QJ97" s="6"/>
      <c r="QK97" s="6"/>
      <c r="QL97" s="6"/>
      <c r="QM97" s="6"/>
      <c r="QN97" s="6"/>
      <c r="QO97" s="6"/>
      <c r="QP97" s="6"/>
      <c r="QQ97" s="6"/>
      <c r="QR97" s="6"/>
      <c r="QS97" s="6"/>
      <c r="QT97" s="6"/>
      <c r="QU97" s="6"/>
      <c r="QV97" s="6"/>
      <c r="QW97" s="6"/>
      <c r="QX97" s="6"/>
      <c r="QY97" s="6"/>
      <c r="QZ97" s="6"/>
      <c r="RA97" s="6"/>
      <c r="RB97" s="6"/>
      <c r="RC97" s="6"/>
      <c r="RD97" s="6"/>
      <c r="RE97" s="6"/>
      <c r="RF97" s="6"/>
      <c r="RG97" s="6"/>
      <c r="RH97" s="6"/>
      <c r="RI97" s="6"/>
      <c r="RJ97" s="6"/>
      <c r="RK97" s="6"/>
      <c r="RL97" s="6"/>
      <c r="RM97" s="6"/>
      <c r="RN97" s="6"/>
      <c r="RO97" s="6"/>
      <c r="RP97" s="6"/>
      <c r="RQ97" s="6"/>
      <c r="RR97" s="6"/>
      <c r="RS97" s="6"/>
      <c r="RT97" s="6"/>
      <c r="RU97" s="6"/>
      <c r="RV97" s="6"/>
      <c r="RW97" s="6"/>
      <c r="RX97" s="6"/>
      <c r="RY97" s="6"/>
      <c r="RZ97" s="6"/>
      <c r="SA97" s="6"/>
      <c r="SB97" s="6"/>
      <c r="SC97" s="6"/>
      <c r="SD97" s="6"/>
      <c r="SE97" s="6"/>
      <c r="SF97" s="6"/>
      <c r="SG97" s="6"/>
      <c r="SH97" s="6"/>
      <c r="SI97" s="6"/>
      <c r="SJ97" s="6"/>
      <c r="SK97" s="6"/>
      <c r="SL97" s="6"/>
      <c r="SM97" s="6"/>
      <c r="SN97" s="6"/>
      <c r="SO97" s="6"/>
      <c r="SP97" s="6"/>
      <c r="SQ97" s="6"/>
      <c r="SR97" s="6"/>
      <c r="SS97" s="6"/>
      <c r="ST97" s="6"/>
      <c r="SU97" s="6"/>
      <c r="SV97" s="6"/>
      <c r="SW97" s="6"/>
      <c r="SX97" s="6"/>
      <c r="SY97" s="6"/>
      <c r="SZ97" s="6"/>
      <c r="TA97" s="6"/>
      <c r="TB97" s="6"/>
      <c r="TC97" s="6"/>
      <c r="TD97" s="6"/>
      <c r="TE97" s="6"/>
      <c r="TF97" s="6"/>
      <c r="TG97" s="6"/>
      <c r="TH97" s="6"/>
      <c r="TI97" s="6"/>
      <c r="TJ97" s="6"/>
      <c r="TK97" s="6"/>
      <c r="TL97" s="6"/>
      <c r="TM97" s="6"/>
      <c r="TN97" s="6"/>
      <c r="TO97" s="6"/>
      <c r="TP97" s="6"/>
      <c r="TQ97" s="6"/>
      <c r="TR97" s="6"/>
      <c r="TS97" s="6"/>
      <c r="TT97" s="6"/>
      <c r="TU97" s="6"/>
      <c r="TV97" s="6"/>
      <c r="TW97" s="6"/>
      <c r="TX97" s="6"/>
      <c r="TY97" s="6"/>
      <c r="TZ97" s="6"/>
      <c r="UA97" s="6"/>
      <c r="UB97" s="6"/>
      <c r="UC97" s="6"/>
      <c r="UD97" s="6"/>
      <c r="UE97" s="6"/>
      <c r="UF97" s="6"/>
      <c r="UG97" s="6"/>
      <c r="UH97" s="6"/>
      <c r="UI97" s="6"/>
      <c r="UJ97" s="6"/>
      <c r="UK97" s="6"/>
      <c r="UL97" s="6"/>
      <c r="UM97" s="6"/>
      <c r="UN97" s="6"/>
      <c r="UO97" s="6"/>
      <c r="UP97" s="6"/>
      <c r="UQ97" s="6"/>
      <c r="UR97" s="6"/>
      <c r="US97" s="6"/>
      <c r="UT97" s="6"/>
      <c r="UU97" s="6"/>
      <c r="UV97" s="6"/>
      <c r="UW97" s="6"/>
      <c r="UX97" s="6"/>
      <c r="UY97" s="6"/>
      <c r="UZ97" s="6"/>
      <c r="VA97" s="6"/>
      <c r="VB97" s="6"/>
      <c r="VC97" s="6"/>
      <c r="VD97" s="6"/>
      <c r="VE97" s="6"/>
      <c r="VF97" s="6"/>
      <c r="VG97" s="6"/>
      <c r="VH97" s="6"/>
      <c r="VI97" s="6"/>
      <c r="VJ97" s="6"/>
      <c r="VK97" s="6"/>
      <c r="VL97" s="6"/>
      <c r="VM97" s="6"/>
      <c r="VN97" s="6"/>
      <c r="VO97" s="6"/>
      <c r="VP97" s="6"/>
      <c r="VQ97" s="6"/>
      <c r="VR97" s="6"/>
      <c r="VS97" s="6"/>
      <c r="VT97" s="6"/>
      <c r="VU97" s="6"/>
      <c r="VV97" s="6"/>
      <c r="VW97" s="6"/>
      <c r="VX97" s="6"/>
      <c r="VY97" s="6"/>
      <c r="VZ97" s="6"/>
      <c r="WA97" s="6"/>
      <c r="WB97" s="6"/>
      <c r="WC97" s="6"/>
      <c r="WD97" s="6"/>
      <c r="WE97" s="6"/>
      <c r="WF97" s="6"/>
      <c r="WG97" s="6"/>
      <c r="WH97" s="6"/>
      <c r="WI97" s="6"/>
      <c r="WJ97" s="6"/>
      <c r="WK97" s="6"/>
      <c r="WL97" s="6"/>
      <c r="WM97" s="6"/>
      <c r="WN97" s="6"/>
      <c r="WO97" s="6"/>
      <c r="WP97" s="6"/>
      <c r="WQ97" s="6"/>
      <c r="WR97" s="6"/>
      <c r="WS97" s="6"/>
      <c r="WT97" s="6"/>
      <c r="WU97" s="6"/>
      <c r="WV97" s="6"/>
      <c r="WW97" s="6"/>
      <c r="WX97" s="6"/>
      <c r="WY97" s="6"/>
      <c r="WZ97" s="6"/>
      <c r="XA97" s="6"/>
      <c r="XB97" s="6"/>
      <c r="XC97" s="6"/>
      <c r="XD97" s="6"/>
      <c r="XE97" s="6"/>
      <c r="XF97" s="6"/>
      <c r="XG97" s="6"/>
      <c r="XH97" s="6"/>
      <c r="XI97" s="6"/>
      <c r="XJ97" s="6"/>
      <c r="XK97" s="6"/>
      <c r="XL97" s="6"/>
      <c r="XM97" s="6"/>
      <c r="XN97" s="6"/>
      <c r="XO97" s="6"/>
      <c r="XP97" s="6"/>
      <c r="XQ97" s="6"/>
      <c r="XR97" s="6"/>
      <c r="XS97" s="6"/>
      <c r="XT97" s="6"/>
      <c r="XU97" s="6"/>
      <c r="XV97" s="6"/>
      <c r="XW97" s="6"/>
      <c r="XX97" s="6"/>
      <c r="XY97" s="6"/>
      <c r="XZ97" s="6"/>
      <c r="YA97" s="6"/>
      <c r="YB97" s="6"/>
      <c r="YC97" s="6"/>
      <c r="YD97" s="6"/>
      <c r="YE97" s="6"/>
      <c r="YF97" s="6"/>
      <c r="YG97" s="6"/>
      <c r="YH97" s="6"/>
      <c r="YI97" s="6"/>
      <c r="YJ97" s="6"/>
      <c r="YK97" s="6"/>
      <c r="YL97" s="6"/>
      <c r="YM97" s="6"/>
      <c r="YN97" s="6"/>
      <c r="YO97" s="6"/>
      <c r="YP97" s="6"/>
      <c r="YQ97" s="6"/>
      <c r="YR97" s="6"/>
      <c r="YS97" s="6"/>
      <c r="YT97" s="6"/>
      <c r="YU97" s="6"/>
      <c r="YV97" s="6"/>
      <c r="YW97" s="6"/>
      <c r="YX97" s="6"/>
      <c r="YY97" s="6"/>
      <c r="YZ97" s="6"/>
      <c r="ZA97" s="6"/>
      <c r="ZB97" s="6"/>
      <c r="ZC97" s="6"/>
      <c r="ZD97" s="6"/>
      <c r="ZE97" s="6"/>
      <c r="ZF97" s="6"/>
      <c r="ZG97" s="6"/>
      <c r="ZH97" s="6"/>
      <c r="ZI97" s="6"/>
      <c r="ZJ97" s="6"/>
      <c r="ZK97" s="6"/>
      <c r="ZL97" s="6"/>
      <c r="ZM97" s="6"/>
      <c r="ZN97" s="6"/>
      <c r="ZO97" s="6"/>
      <c r="ZP97" s="6"/>
      <c r="ZQ97" s="6"/>
      <c r="ZR97" s="6"/>
      <c r="ZS97" s="6"/>
      <c r="ZT97" s="6"/>
      <c r="ZU97" s="6"/>
      <c r="ZV97" s="6"/>
      <c r="ZW97" s="6"/>
      <c r="ZX97" s="6"/>
      <c r="ZY97" s="6"/>
      <c r="ZZ97" s="6"/>
      <c r="AAA97" s="6"/>
      <c r="AAB97" s="6"/>
      <c r="AAC97" s="6"/>
      <c r="AAD97" s="6"/>
      <c r="AAE97" s="6"/>
      <c r="AAF97" s="6"/>
      <c r="AAG97" s="6"/>
      <c r="AAH97" s="6"/>
      <c r="AAI97" s="6"/>
      <c r="AAJ97" s="6"/>
      <c r="AAK97" s="6"/>
      <c r="AAL97" s="6"/>
      <c r="AAM97" s="6"/>
      <c r="AAN97" s="6"/>
      <c r="AAO97" s="6"/>
      <c r="AAP97" s="6"/>
      <c r="AAQ97" s="6"/>
      <c r="AAR97" s="6"/>
      <c r="AAS97" s="6"/>
      <c r="AAT97" s="6"/>
      <c r="AAU97" s="6"/>
      <c r="AAV97" s="6"/>
      <c r="AAW97" s="6"/>
      <c r="AAX97" s="6"/>
      <c r="AAY97" s="6"/>
      <c r="AAZ97" s="6"/>
      <c r="ABA97" s="6"/>
      <c r="ABB97" s="6"/>
      <c r="ABC97" s="6"/>
      <c r="ABD97" s="6"/>
      <c r="ABE97" s="6"/>
      <c r="ABF97" s="6"/>
      <c r="ABG97" s="6"/>
      <c r="ABH97" s="6"/>
      <c r="ABI97" s="6"/>
      <c r="ABJ97" s="6"/>
      <c r="ABK97" s="6"/>
      <c r="ABL97" s="6"/>
      <c r="ABM97" s="6"/>
      <c r="ABN97" s="6"/>
      <c r="ABO97" s="6"/>
      <c r="ABP97" s="6"/>
      <c r="ABQ97" s="6"/>
      <c r="ABR97" s="6"/>
      <c r="ABS97" s="6"/>
      <c r="ABT97" s="6"/>
      <c r="ABU97" s="6"/>
      <c r="ABV97" s="6"/>
      <c r="ABW97" s="6"/>
      <c r="ABX97" s="6"/>
      <c r="ABY97" s="6"/>
      <c r="ABZ97" s="6"/>
      <c r="ACA97" s="6"/>
      <c r="ACB97" s="6"/>
      <c r="ACC97" s="6"/>
      <c r="ACD97" s="6"/>
      <c r="ACE97" s="6"/>
      <c r="ACF97" s="6"/>
      <c r="ACG97" s="6"/>
      <c r="ACH97" s="6"/>
      <c r="ACI97" s="6"/>
      <c r="ACJ97" s="6"/>
      <c r="ACK97" s="6"/>
      <c r="ACL97" s="6"/>
      <c r="ACM97" s="6"/>
      <c r="ACN97" s="6"/>
      <c r="ACO97" s="6"/>
      <c r="ACP97" s="6"/>
      <c r="ACQ97" s="6"/>
      <c r="ACR97" s="6"/>
      <c r="ACS97" s="6"/>
      <c r="ACT97" s="6"/>
      <c r="ACU97" s="6"/>
      <c r="ACV97" s="6"/>
      <c r="ACW97" s="6"/>
      <c r="ACX97" s="6"/>
      <c r="ACY97" s="6"/>
      <c r="ACZ97" s="6"/>
      <c r="ADA97" s="6"/>
      <c r="ADB97" s="6"/>
      <c r="ADC97" s="6"/>
      <c r="ADD97" s="6"/>
      <c r="ADE97" s="6"/>
      <c r="ADF97" s="6"/>
      <c r="ADG97" s="6"/>
      <c r="ADH97" s="6"/>
      <c r="ADI97" s="6"/>
      <c r="ADJ97" s="6"/>
      <c r="ADK97" s="6"/>
      <c r="ADL97" s="6"/>
      <c r="ADM97" s="6"/>
      <c r="ADN97" s="6"/>
      <c r="ADO97" s="6"/>
      <c r="ADP97" s="6"/>
      <c r="ADQ97" s="6"/>
      <c r="ADR97" s="6"/>
      <c r="ADS97" s="6"/>
      <c r="ADT97" s="6"/>
      <c r="ADU97" s="6"/>
      <c r="ADV97" s="6"/>
      <c r="ADW97" s="6"/>
      <c r="ADX97" s="6"/>
      <c r="ADY97" s="6"/>
      <c r="ADZ97" s="6"/>
      <c r="AEA97" s="6"/>
      <c r="AEB97" s="6"/>
      <c r="AEC97" s="6"/>
      <c r="AED97" s="6"/>
      <c r="AEE97" s="6"/>
      <c r="AEF97" s="6"/>
      <c r="AEG97" s="6"/>
      <c r="AEH97" s="6"/>
      <c r="AEI97" s="6"/>
      <c r="AEJ97" s="6"/>
      <c r="AEK97" s="6"/>
      <c r="AEL97" s="6"/>
      <c r="AEM97" s="6"/>
      <c r="AEN97" s="6"/>
      <c r="AEO97" s="6"/>
      <c r="AEP97" s="6"/>
      <c r="AEQ97" s="6"/>
      <c r="AER97" s="6"/>
      <c r="AES97" s="6"/>
      <c r="AET97" s="6"/>
      <c r="AEU97" s="6"/>
      <c r="AEV97" s="6"/>
      <c r="AEW97" s="6"/>
      <c r="AEX97" s="6"/>
      <c r="AEY97" s="6"/>
      <c r="AEZ97" s="6"/>
      <c r="AFA97" s="6"/>
      <c r="AFB97" s="6"/>
      <c r="AFC97" s="6"/>
      <c r="AFD97" s="6"/>
      <c r="AFE97" s="6"/>
      <c r="AFF97" s="6"/>
      <c r="AFG97" s="6"/>
      <c r="AFH97" s="6"/>
      <c r="AFI97" s="6"/>
      <c r="AFJ97" s="6"/>
      <c r="AFK97" s="6"/>
      <c r="AFL97" s="6"/>
      <c r="AFM97" s="6"/>
      <c r="AFN97" s="6"/>
      <c r="AFO97" s="6"/>
      <c r="AFP97" s="6"/>
      <c r="AFQ97" s="6"/>
      <c r="AFR97" s="6"/>
      <c r="AFS97" s="6"/>
      <c r="AFT97" s="6"/>
      <c r="AFU97" s="6"/>
      <c r="AFV97" s="6"/>
      <c r="AFW97" s="6"/>
      <c r="AFX97" s="6"/>
      <c r="AFY97" s="6"/>
      <c r="AFZ97" s="6"/>
      <c r="AGA97" s="6"/>
      <c r="AGB97" s="6"/>
      <c r="AGC97" s="6"/>
      <c r="AGD97" s="6"/>
      <c r="AGE97" s="6"/>
      <c r="AGF97" s="6"/>
      <c r="AGG97" s="6"/>
      <c r="AGH97" s="6"/>
      <c r="AGI97" s="6"/>
      <c r="AGJ97" s="6"/>
      <c r="AGK97" s="6"/>
      <c r="AGL97" s="6"/>
      <c r="AGM97" s="6"/>
      <c r="AGN97" s="6"/>
      <c r="AGO97" s="6"/>
      <c r="AGP97" s="6"/>
      <c r="AGQ97" s="6"/>
      <c r="AGR97" s="6"/>
      <c r="AGS97" s="6"/>
      <c r="AGT97" s="6"/>
      <c r="AGU97" s="6"/>
      <c r="AGV97" s="6"/>
      <c r="AGW97" s="6"/>
      <c r="AGX97" s="6"/>
      <c r="AGY97" s="6"/>
      <c r="AGZ97" s="6"/>
      <c r="AHA97" s="6"/>
      <c r="AHB97" s="6"/>
      <c r="AHC97" s="6"/>
      <c r="AHD97" s="6"/>
      <c r="AHE97" s="6"/>
      <c r="AHF97" s="6"/>
      <c r="AHG97" s="6"/>
      <c r="AHH97" s="6"/>
      <c r="AHI97" s="6"/>
      <c r="AHJ97" s="6"/>
      <c r="AHK97" s="6"/>
      <c r="AHL97" s="6"/>
      <c r="AHM97" s="6"/>
      <c r="AHN97" s="6"/>
      <c r="AHO97" s="6"/>
      <c r="AHP97" s="6"/>
      <c r="AHQ97" s="6"/>
      <c r="AHR97" s="6"/>
      <c r="AHS97" s="6"/>
      <c r="AHT97" s="6"/>
      <c r="AHU97" s="6"/>
      <c r="AHV97" s="6"/>
      <c r="AHW97" s="6"/>
      <c r="AHX97" s="6"/>
      <c r="AHY97" s="6"/>
      <c r="AHZ97" s="6"/>
      <c r="AIA97" s="6"/>
      <c r="AIB97" s="6"/>
      <c r="AIC97" s="6"/>
      <c r="AID97" s="6"/>
      <c r="AIE97" s="6"/>
      <c r="AIF97" s="6"/>
      <c r="AIG97" s="6"/>
      <c r="AIH97" s="6"/>
      <c r="AII97" s="6"/>
      <c r="AIJ97" s="6"/>
      <c r="AIK97" s="6"/>
      <c r="AIL97" s="6"/>
      <c r="AIM97" s="6"/>
      <c r="AIN97" s="6"/>
      <c r="AIO97" s="6"/>
      <c r="AIP97" s="6"/>
      <c r="AIQ97" s="6"/>
      <c r="AIR97" s="6"/>
      <c r="AIS97" s="6"/>
      <c r="AIT97" s="6"/>
      <c r="AIU97" s="6"/>
      <c r="AIV97" s="6"/>
      <c r="AIW97" s="6"/>
      <c r="AIX97" s="6"/>
      <c r="AIY97" s="6"/>
      <c r="AIZ97" s="6"/>
      <c r="AJA97" s="6"/>
      <c r="AJB97" s="6"/>
      <c r="AJC97" s="6"/>
      <c r="AJD97" s="6"/>
      <c r="AJE97" s="6"/>
      <c r="AJF97" s="6"/>
      <c r="AJG97" s="6"/>
      <c r="AJH97" s="6"/>
      <c r="AJI97" s="6"/>
      <c r="AJJ97" s="6"/>
      <c r="AJK97" s="6"/>
      <c r="AJL97" s="6"/>
      <c r="AJM97" s="6"/>
      <c r="AJN97" s="6"/>
      <c r="AJO97" s="6"/>
      <c r="AJP97" s="6"/>
      <c r="AJQ97" s="6"/>
      <c r="AJR97" s="6"/>
      <c r="AJS97" s="6"/>
      <c r="AJT97" s="6"/>
      <c r="AJU97" s="6"/>
    </row>
    <row r="98" spans="1:957" ht="31.5" x14ac:dyDescent="0.3">
      <c r="A98" s="291" t="s">
        <v>114</v>
      </c>
      <c r="B98" s="266">
        <v>2250123</v>
      </c>
      <c r="C98" s="283">
        <v>32000</v>
      </c>
      <c r="D98" s="231">
        <f t="shared" si="33"/>
        <v>32000</v>
      </c>
      <c r="E98" s="231">
        <f t="shared" si="31"/>
        <v>0</v>
      </c>
      <c r="F98" s="81">
        <f t="shared" si="34"/>
        <v>100</v>
      </c>
      <c r="G98" s="217">
        <v>32000</v>
      </c>
      <c r="H98" s="217">
        <v>32000</v>
      </c>
      <c r="I98" s="81">
        <f t="shared" si="27"/>
        <v>100</v>
      </c>
      <c r="J98" s="29">
        <f>G98-H98</f>
        <v>0</v>
      </c>
      <c r="K98" s="22">
        <f>C98</f>
        <v>32000</v>
      </c>
      <c r="L98" s="84"/>
      <c r="M98" s="22">
        <f t="shared" si="26"/>
        <v>32000</v>
      </c>
      <c r="N98" s="85"/>
      <c r="O98" s="85"/>
      <c r="P98" s="85"/>
      <c r="Q98" s="3"/>
      <c r="R98" s="3"/>
      <c r="S98" s="3"/>
      <c r="T98" s="3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5"/>
      <c r="AY98" s="5"/>
      <c r="AZ98" s="5"/>
      <c r="BA98" s="5"/>
      <c r="BB98" s="5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  <c r="KN98" s="6"/>
      <c r="KO98" s="6"/>
      <c r="KP98" s="6"/>
      <c r="KQ98" s="6"/>
      <c r="KR98" s="6"/>
      <c r="KS98" s="6"/>
      <c r="KT98" s="6"/>
      <c r="KU98" s="6"/>
      <c r="KV98" s="6"/>
      <c r="KW98" s="6"/>
      <c r="KX98" s="6"/>
      <c r="KY98" s="6"/>
      <c r="KZ98" s="6"/>
      <c r="LA98" s="6"/>
      <c r="LB98" s="6"/>
      <c r="LC98" s="6"/>
      <c r="LD98" s="6"/>
      <c r="LE98" s="6"/>
      <c r="LF98" s="6"/>
      <c r="LG98" s="6"/>
      <c r="LH98" s="6"/>
      <c r="LI98" s="6"/>
      <c r="LJ98" s="6"/>
      <c r="LK98" s="6"/>
      <c r="LL98" s="6"/>
      <c r="LM98" s="6"/>
      <c r="LN98" s="6"/>
      <c r="LO98" s="6"/>
      <c r="LP98" s="6"/>
      <c r="LQ98" s="6"/>
      <c r="LR98" s="6"/>
      <c r="LS98" s="6"/>
      <c r="LT98" s="6"/>
      <c r="LU98" s="6"/>
      <c r="LV98" s="6"/>
      <c r="LW98" s="6"/>
      <c r="LX98" s="6"/>
      <c r="LY98" s="6"/>
      <c r="LZ98" s="6"/>
      <c r="MA98" s="6"/>
      <c r="MB98" s="6"/>
      <c r="MC98" s="6"/>
      <c r="MD98" s="6"/>
      <c r="ME98" s="6"/>
      <c r="MF98" s="6"/>
      <c r="MG98" s="6"/>
      <c r="MH98" s="6"/>
      <c r="MI98" s="6"/>
      <c r="MJ98" s="6"/>
      <c r="MK98" s="6"/>
      <c r="ML98" s="6"/>
      <c r="MM98" s="6"/>
      <c r="MN98" s="6"/>
      <c r="MO98" s="6"/>
      <c r="MP98" s="6"/>
      <c r="MQ98" s="6"/>
      <c r="MR98" s="6"/>
      <c r="MS98" s="6"/>
      <c r="MT98" s="6"/>
      <c r="MU98" s="6"/>
      <c r="MV98" s="6"/>
      <c r="MW98" s="6"/>
      <c r="MX98" s="6"/>
      <c r="MY98" s="6"/>
      <c r="MZ98" s="6"/>
      <c r="NA98" s="6"/>
      <c r="NB98" s="6"/>
      <c r="NC98" s="6"/>
      <c r="ND98" s="6"/>
      <c r="NE98" s="6"/>
      <c r="NF98" s="6"/>
      <c r="NG98" s="6"/>
      <c r="NH98" s="6"/>
      <c r="NI98" s="6"/>
      <c r="NJ98" s="6"/>
      <c r="NK98" s="6"/>
      <c r="NL98" s="6"/>
      <c r="NM98" s="6"/>
      <c r="NN98" s="6"/>
      <c r="NO98" s="6"/>
      <c r="NP98" s="6"/>
      <c r="NQ98" s="6"/>
      <c r="NR98" s="6"/>
      <c r="NS98" s="6"/>
      <c r="NT98" s="6"/>
      <c r="NU98" s="6"/>
      <c r="NV98" s="6"/>
      <c r="NW98" s="6"/>
      <c r="NX98" s="6"/>
      <c r="NY98" s="6"/>
      <c r="NZ98" s="6"/>
      <c r="OA98" s="6"/>
      <c r="OB98" s="6"/>
      <c r="OC98" s="6"/>
      <c r="OD98" s="6"/>
      <c r="OE98" s="6"/>
      <c r="OF98" s="6"/>
      <c r="OG98" s="6"/>
      <c r="OH98" s="6"/>
      <c r="OI98" s="6"/>
      <c r="OJ98" s="6"/>
      <c r="OK98" s="6"/>
      <c r="OL98" s="6"/>
      <c r="OM98" s="6"/>
      <c r="ON98" s="6"/>
      <c r="OO98" s="6"/>
      <c r="OP98" s="6"/>
      <c r="OQ98" s="6"/>
      <c r="OR98" s="6"/>
      <c r="OS98" s="6"/>
      <c r="OT98" s="6"/>
      <c r="OU98" s="6"/>
      <c r="OV98" s="6"/>
      <c r="OW98" s="6"/>
      <c r="OX98" s="6"/>
      <c r="OY98" s="6"/>
      <c r="OZ98" s="6"/>
      <c r="PA98" s="6"/>
      <c r="PB98" s="6"/>
      <c r="PC98" s="6"/>
      <c r="PD98" s="6"/>
      <c r="PE98" s="6"/>
      <c r="PF98" s="6"/>
      <c r="PG98" s="6"/>
      <c r="PH98" s="6"/>
      <c r="PI98" s="6"/>
      <c r="PJ98" s="6"/>
      <c r="PK98" s="6"/>
      <c r="PL98" s="6"/>
      <c r="PM98" s="6"/>
      <c r="PN98" s="6"/>
      <c r="PO98" s="6"/>
      <c r="PP98" s="6"/>
      <c r="PQ98" s="6"/>
      <c r="PR98" s="6"/>
      <c r="PS98" s="6"/>
      <c r="PT98" s="6"/>
      <c r="PU98" s="6"/>
      <c r="PV98" s="6"/>
      <c r="PW98" s="6"/>
      <c r="PX98" s="6"/>
      <c r="PY98" s="6"/>
      <c r="PZ98" s="6"/>
      <c r="QA98" s="6"/>
      <c r="QB98" s="6"/>
      <c r="QC98" s="6"/>
      <c r="QD98" s="6"/>
      <c r="QE98" s="6"/>
      <c r="QF98" s="6"/>
      <c r="QG98" s="6"/>
      <c r="QH98" s="6"/>
      <c r="QI98" s="6"/>
      <c r="QJ98" s="6"/>
      <c r="QK98" s="6"/>
      <c r="QL98" s="6"/>
      <c r="QM98" s="6"/>
      <c r="QN98" s="6"/>
      <c r="QO98" s="6"/>
      <c r="QP98" s="6"/>
      <c r="QQ98" s="6"/>
      <c r="QR98" s="6"/>
      <c r="QS98" s="6"/>
      <c r="QT98" s="6"/>
      <c r="QU98" s="6"/>
      <c r="QV98" s="6"/>
      <c r="QW98" s="6"/>
      <c r="QX98" s="6"/>
      <c r="QY98" s="6"/>
      <c r="QZ98" s="6"/>
      <c r="RA98" s="6"/>
      <c r="RB98" s="6"/>
      <c r="RC98" s="6"/>
      <c r="RD98" s="6"/>
      <c r="RE98" s="6"/>
      <c r="RF98" s="6"/>
      <c r="RG98" s="6"/>
      <c r="RH98" s="6"/>
      <c r="RI98" s="6"/>
      <c r="RJ98" s="6"/>
      <c r="RK98" s="6"/>
      <c r="RL98" s="6"/>
      <c r="RM98" s="6"/>
      <c r="RN98" s="6"/>
      <c r="RO98" s="6"/>
      <c r="RP98" s="6"/>
      <c r="RQ98" s="6"/>
      <c r="RR98" s="6"/>
      <c r="RS98" s="6"/>
      <c r="RT98" s="6"/>
      <c r="RU98" s="6"/>
      <c r="RV98" s="6"/>
      <c r="RW98" s="6"/>
      <c r="RX98" s="6"/>
      <c r="RY98" s="6"/>
      <c r="RZ98" s="6"/>
      <c r="SA98" s="6"/>
      <c r="SB98" s="6"/>
      <c r="SC98" s="6"/>
      <c r="SD98" s="6"/>
      <c r="SE98" s="6"/>
      <c r="SF98" s="6"/>
      <c r="SG98" s="6"/>
      <c r="SH98" s="6"/>
      <c r="SI98" s="6"/>
      <c r="SJ98" s="6"/>
      <c r="SK98" s="6"/>
      <c r="SL98" s="6"/>
      <c r="SM98" s="6"/>
      <c r="SN98" s="6"/>
      <c r="SO98" s="6"/>
      <c r="SP98" s="6"/>
      <c r="SQ98" s="6"/>
      <c r="SR98" s="6"/>
      <c r="SS98" s="6"/>
      <c r="ST98" s="6"/>
      <c r="SU98" s="6"/>
      <c r="SV98" s="6"/>
      <c r="SW98" s="6"/>
      <c r="SX98" s="6"/>
      <c r="SY98" s="6"/>
      <c r="SZ98" s="6"/>
      <c r="TA98" s="6"/>
      <c r="TB98" s="6"/>
      <c r="TC98" s="6"/>
      <c r="TD98" s="6"/>
      <c r="TE98" s="6"/>
      <c r="TF98" s="6"/>
      <c r="TG98" s="6"/>
      <c r="TH98" s="6"/>
      <c r="TI98" s="6"/>
      <c r="TJ98" s="6"/>
      <c r="TK98" s="6"/>
      <c r="TL98" s="6"/>
      <c r="TM98" s="6"/>
      <c r="TN98" s="6"/>
      <c r="TO98" s="6"/>
      <c r="TP98" s="6"/>
      <c r="TQ98" s="6"/>
      <c r="TR98" s="6"/>
      <c r="TS98" s="6"/>
      <c r="TT98" s="6"/>
      <c r="TU98" s="6"/>
      <c r="TV98" s="6"/>
      <c r="TW98" s="6"/>
      <c r="TX98" s="6"/>
      <c r="TY98" s="6"/>
      <c r="TZ98" s="6"/>
      <c r="UA98" s="6"/>
      <c r="UB98" s="6"/>
      <c r="UC98" s="6"/>
      <c r="UD98" s="6"/>
      <c r="UE98" s="6"/>
      <c r="UF98" s="6"/>
      <c r="UG98" s="6"/>
      <c r="UH98" s="6"/>
      <c r="UI98" s="6"/>
      <c r="UJ98" s="6"/>
      <c r="UK98" s="6"/>
      <c r="UL98" s="6"/>
      <c r="UM98" s="6"/>
      <c r="UN98" s="6"/>
      <c r="UO98" s="6"/>
      <c r="UP98" s="6"/>
      <c r="UQ98" s="6"/>
      <c r="UR98" s="6"/>
      <c r="US98" s="6"/>
      <c r="UT98" s="6"/>
      <c r="UU98" s="6"/>
      <c r="UV98" s="6"/>
      <c r="UW98" s="6"/>
      <c r="UX98" s="6"/>
      <c r="UY98" s="6"/>
      <c r="UZ98" s="6"/>
      <c r="VA98" s="6"/>
      <c r="VB98" s="6"/>
      <c r="VC98" s="6"/>
      <c r="VD98" s="6"/>
      <c r="VE98" s="6"/>
      <c r="VF98" s="6"/>
      <c r="VG98" s="6"/>
      <c r="VH98" s="6"/>
      <c r="VI98" s="6"/>
      <c r="VJ98" s="6"/>
      <c r="VK98" s="6"/>
      <c r="VL98" s="6"/>
      <c r="VM98" s="6"/>
      <c r="VN98" s="6"/>
      <c r="VO98" s="6"/>
      <c r="VP98" s="6"/>
      <c r="VQ98" s="6"/>
      <c r="VR98" s="6"/>
      <c r="VS98" s="6"/>
      <c r="VT98" s="6"/>
      <c r="VU98" s="6"/>
      <c r="VV98" s="6"/>
      <c r="VW98" s="6"/>
      <c r="VX98" s="6"/>
      <c r="VY98" s="6"/>
      <c r="VZ98" s="6"/>
      <c r="WA98" s="6"/>
      <c r="WB98" s="6"/>
      <c r="WC98" s="6"/>
      <c r="WD98" s="6"/>
      <c r="WE98" s="6"/>
      <c r="WF98" s="6"/>
      <c r="WG98" s="6"/>
      <c r="WH98" s="6"/>
      <c r="WI98" s="6"/>
      <c r="WJ98" s="6"/>
      <c r="WK98" s="6"/>
      <c r="WL98" s="6"/>
      <c r="WM98" s="6"/>
      <c r="WN98" s="6"/>
      <c r="WO98" s="6"/>
      <c r="WP98" s="6"/>
      <c r="WQ98" s="6"/>
      <c r="WR98" s="6"/>
      <c r="WS98" s="6"/>
      <c r="WT98" s="6"/>
      <c r="WU98" s="6"/>
      <c r="WV98" s="6"/>
      <c r="WW98" s="6"/>
      <c r="WX98" s="6"/>
      <c r="WY98" s="6"/>
      <c r="WZ98" s="6"/>
      <c r="XA98" s="6"/>
      <c r="XB98" s="6"/>
      <c r="XC98" s="6"/>
      <c r="XD98" s="6"/>
      <c r="XE98" s="6"/>
      <c r="XF98" s="6"/>
      <c r="XG98" s="6"/>
      <c r="XH98" s="6"/>
      <c r="XI98" s="6"/>
      <c r="XJ98" s="6"/>
      <c r="XK98" s="6"/>
      <c r="XL98" s="6"/>
      <c r="XM98" s="6"/>
      <c r="XN98" s="6"/>
      <c r="XO98" s="6"/>
      <c r="XP98" s="6"/>
      <c r="XQ98" s="6"/>
      <c r="XR98" s="6"/>
      <c r="XS98" s="6"/>
      <c r="XT98" s="6"/>
      <c r="XU98" s="6"/>
      <c r="XV98" s="6"/>
      <c r="XW98" s="6"/>
      <c r="XX98" s="6"/>
      <c r="XY98" s="6"/>
      <c r="XZ98" s="6"/>
      <c r="YA98" s="6"/>
      <c r="YB98" s="6"/>
      <c r="YC98" s="6"/>
      <c r="YD98" s="6"/>
      <c r="YE98" s="6"/>
      <c r="YF98" s="6"/>
      <c r="YG98" s="6"/>
      <c r="YH98" s="6"/>
      <c r="YI98" s="6"/>
      <c r="YJ98" s="6"/>
      <c r="YK98" s="6"/>
      <c r="YL98" s="6"/>
      <c r="YM98" s="6"/>
      <c r="YN98" s="6"/>
      <c r="YO98" s="6"/>
      <c r="YP98" s="6"/>
      <c r="YQ98" s="6"/>
      <c r="YR98" s="6"/>
      <c r="YS98" s="6"/>
      <c r="YT98" s="6"/>
      <c r="YU98" s="6"/>
      <c r="YV98" s="6"/>
      <c r="YW98" s="6"/>
      <c r="YX98" s="6"/>
      <c r="YY98" s="6"/>
      <c r="YZ98" s="6"/>
      <c r="ZA98" s="6"/>
      <c r="ZB98" s="6"/>
      <c r="ZC98" s="6"/>
      <c r="ZD98" s="6"/>
      <c r="ZE98" s="6"/>
      <c r="ZF98" s="6"/>
      <c r="ZG98" s="6"/>
      <c r="ZH98" s="6"/>
      <c r="ZI98" s="6"/>
      <c r="ZJ98" s="6"/>
      <c r="ZK98" s="6"/>
      <c r="ZL98" s="6"/>
      <c r="ZM98" s="6"/>
      <c r="ZN98" s="6"/>
      <c r="ZO98" s="6"/>
      <c r="ZP98" s="6"/>
      <c r="ZQ98" s="6"/>
      <c r="ZR98" s="6"/>
      <c r="ZS98" s="6"/>
      <c r="ZT98" s="6"/>
      <c r="ZU98" s="6"/>
      <c r="ZV98" s="6"/>
      <c r="ZW98" s="6"/>
      <c r="ZX98" s="6"/>
      <c r="ZY98" s="6"/>
      <c r="ZZ98" s="6"/>
      <c r="AAA98" s="6"/>
      <c r="AAB98" s="6"/>
      <c r="AAC98" s="6"/>
      <c r="AAD98" s="6"/>
      <c r="AAE98" s="6"/>
      <c r="AAF98" s="6"/>
      <c r="AAG98" s="6"/>
      <c r="AAH98" s="6"/>
      <c r="AAI98" s="6"/>
      <c r="AAJ98" s="6"/>
      <c r="AAK98" s="6"/>
      <c r="AAL98" s="6"/>
      <c r="AAM98" s="6"/>
      <c r="AAN98" s="6"/>
      <c r="AAO98" s="6"/>
      <c r="AAP98" s="6"/>
      <c r="AAQ98" s="6"/>
      <c r="AAR98" s="6"/>
      <c r="AAS98" s="6"/>
      <c r="AAT98" s="6"/>
      <c r="AAU98" s="6"/>
      <c r="AAV98" s="6"/>
      <c r="AAW98" s="6"/>
      <c r="AAX98" s="6"/>
      <c r="AAY98" s="6"/>
      <c r="AAZ98" s="6"/>
      <c r="ABA98" s="6"/>
      <c r="ABB98" s="6"/>
      <c r="ABC98" s="6"/>
      <c r="ABD98" s="6"/>
      <c r="ABE98" s="6"/>
      <c r="ABF98" s="6"/>
      <c r="ABG98" s="6"/>
      <c r="ABH98" s="6"/>
      <c r="ABI98" s="6"/>
      <c r="ABJ98" s="6"/>
      <c r="ABK98" s="6"/>
      <c r="ABL98" s="6"/>
      <c r="ABM98" s="6"/>
      <c r="ABN98" s="6"/>
      <c r="ABO98" s="6"/>
      <c r="ABP98" s="6"/>
      <c r="ABQ98" s="6"/>
      <c r="ABR98" s="6"/>
      <c r="ABS98" s="6"/>
      <c r="ABT98" s="6"/>
      <c r="ABU98" s="6"/>
      <c r="ABV98" s="6"/>
      <c r="ABW98" s="6"/>
      <c r="ABX98" s="6"/>
      <c r="ABY98" s="6"/>
      <c r="ABZ98" s="6"/>
      <c r="ACA98" s="6"/>
      <c r="ACB98" s="6"/>
      <c r="ACC98" s="6"/>
      <c r="ACD98" s="6"/>
      <c r="ACE98" s="6"/>
      <c r="ACF98" s="6"/>
      <c r="ACG98" s="6"/>
      <c r="ACH98" s="6"/>
      <c r="ACI98" s="6"/>
      <c r="ACJ98" s="6"/>
      <c r="ACK98" s="6"/>
      <c r="ACL98" s="6"/>
      <c r="ACM98" s="6"/>
      <c r="ACN98" s="6"/>
      <c r="ACO98" s="6"/>
      <c r="ACP98" s="6"/>
      <c r="ACQ98" s="6"/>
      <c r="ACR98" s="6"/>
      <c r="ACS98" s="6"/>
      <c r="ACT98" s="6"/>
      <c r="ACU98" s="6"/>
      <c r="ACV98" s="6"/>
      <c r="ACW98" s="6"/>
      <c r="ACX98" s="6"/>
      <c r="ACY98" s="6"/>
      <c r="ACZ98" s="6"/>
      <c r="ADA98" s="6"/>
      <c r="ADB98" s="6"/>
      <c r="ADC98" s="6"/>
      <c r="ADD98" s="6"/>
      <c r="ADE98" s="6"/>
      <c r="ADF98" s="6"/>
      <c r="ADG98" s="6"/>
      <c r="ADH98" s="6"/>
      <c r="ADI98" s="6"/>
      <c r="ADJ98" s="6"/>
      <c r="ADK98" s="6"/>
      <c r="ADL98" s="6"/>
      <c r="ADM98" s="6"/>
      <c r="ADN98" s="6"/>
      <c r="ADO98" s="6"/>
      <c r="ADP98" s="6"/>
      <c r="ADQ98" s="6"/>
      <c r="ADR98" s="6"/>
      <c r="ADS98" s="6"/>
      <c r="ADT98" s="6"/>
      <c r="ADU98" s="6"/>
      <c r="ADV98" s="6"/>
      <c r="ADW98" s="6"/>
      <c r="ADX98" s="6"/>
      <c r="ADY98" s="6"/>
      <c r="ADZ98" s="6"/>
      <c r="AEA98" s="6"/>
      <c r="AEB98" s="6"/>
      <c r="AEC98" s="6"/>
      <c r="AED98" s="6"/>
      <c r="AEE98" s="6"/>
      <c r="AEF98" s="6"/>
      <c r="AEG98" s="6"/>
      <c r="AEH98" s="6"/>
      <c r="AEI98" s="6"/>
      <c r="AEJ98" s="6"/>
      <c r="AEK98" s="6"/>
      <c r="AEL98" s="6"/>
      <c r="AEM98" s="6"/>
      <c r="AEN98" s="6"/>
      <c r="AEO98" s="6"/>
      <c r="AEP98" s="6"/>
      <c r="AEQ98" s="6"/>
      <c r="AER98" s="6"/>
      <c r="AES98" s="6"/>
      <c r="AET98" s="6"/>
      <c r="AEU98" s="6"/>
      <c r="AEV98" s="6"/>
      <c r="AEW98" s="6"/>
      <c r="AEX98" s="6"/>
      <c r="AEY98" s="6"/>
      <c r="AEZ98" s="6"/>
      <c r="AFA98" s="6"/>
      <c r="AFB98" s="6"/>
      <c r="AFC98" s="6"/>
      <c r="AFD98" s="6"/>
      <c r="AFE98" s="6"/>
      <c r="AFF98" s="6"/>
      <c r="AFG98" s="6"/>
      <c r="AFH98" s="6"/>
      <c r="AFI98" s="6"/>
      <c r="AFJ98" s="6"/>
      <c r="AFK98" s="6"/>
      <c r="AFL98" s="6"/>
      <c r="AFM98" s="6"/>
      <c r="AFN98" s="6"/>
      <c r="AFO98" s="6"/>
      <c r="AFP98" s="6"/>
      <c r="AFQ98" s="6"/>
      <c r="AFR98" s="6"/>
      <c r="AFS98" s="6"/>
      <c r="AFT98" s="6"/>
      <c r="AFU98" s="6"/>
      <c r="AFV98" s="6"/>
      <c r="AFW98" s="6"/>
      <c r="AFX98" s="6"/>
      <c r="AFY98" s="6"/>
      <c r="AFZ98" s="6"/>
      <c r="AGA98" s="6"/>
      <c r="AGB98" s="6"/>
      <c r="AGC98" s="6"/>
      <c r="AGD98" s="6"/>
      <c r="AGE98" s="6"/>
      <c r="AGF98" s="6"/>
      <c r="AGG98" s="6"/>
      <c r="AGH98" s="6"/>
      <c r="AGI98" s="6"/>
      <c r="AGJ98" s="6"/>
      <c r="AGK98" s="6"/>
      <c r="AGL98" s="6"/>
      <c r="AGM98" s="6"/>
      <c r="AGN98" s="6"/>
      <c r="AGO98" s="6"/>
      <c r="AGP98" s="6"/>
      <c r="AGQ98" s="6"/>
      <c r="AGR98" s="6"/>
      <c r="AGS98" s="6"/>
      <c r="AGT98" s="6"/>
      <c r="AGU98" s="6"/>
      <c r="AGV98" s="6"/>
      <c r="AGW98" s="6"/>
      <c r="AGX98" s="6"/>
      <c r="AGY98" s="6"/>
      <c r="AGZ98" s="6"/>
      <c r="AHA98" s="6"/>
      <c r="AHB98" s="6"/>
      <c r="AHC98" s="6"/>
      <c r="AHD98" s="6"/>
      <c r="AHE98" s="6"/>
      <c r="AHF98" s="6"/>
      <c r="AHG98" s="6"/>
      <c r="AHH98" s="6"/>
      <c r="AHI98" s="6"/>
      <c r="AHJ98" s="6"/>
      <c r="AHK98" s="6"/>
      <c r="AHL98" s="6"/>
      <c r="AHM98" s="6"/>
      <c r="AHN98" s="6"/>
      <c r="AHO98" s="6"/>
      <c r="AHP98" s="6"/>
      <c r="AHQ98" s="6"/>
      <c r="AHR98" s="6"/>
      <c r="AHS98" s="6"/>
      <c r="AHT98" s="6"/>
      <c r="AHU98" s="6"/>
      <c r="AHV98" s="6"/>
      <c r="AHW98" s="6"/>
      <c r="AHX98" s="6"/>
      <c r="AHY98" s="6"/>
      <c r="AHZ98" s="6"/>
      <c r="AIA98" s="6"/>
      <c r="AIB98" s="6"/>
      <c r="AIC98" s="6"/>
      <c r="AID98" s="6"/>
      <c r="AIE98" s="6"/>
      <c r="AIF98" s="6"/>
      <c r="AIG98" s="6"/>
      <c r="AIH98" s="6"/>
      <c r="AII98" s="6"/>
      <c r="AIJ98" s="6"/>
      <c r="AIK98" s="6"/>
      <c r="AIL98" s="6"/>
      <c r="AIM98" s="6"/>
      <c r="AIN98" s="6"/>
      <c r="AIO98" s="6"/>
      <c r="AIP98" s="6"/>
      <c r="AIQ98" s="6"/>
      <c r="AIR98" s="6"/>
      <c r="AIS98" s="6"/>
      <c r="AIT98" s="6"/>
      <c r="AIU98" s="6"/>
      <c r="AIV98" s="6"/>
      <c r="AIW98" s="6"/>
      <c r="AIX98" s="6"/>
      <c r="AIY98" s="6"/>
      <c r="AIZ98" s="6"/>
      <c r="AJA98" s="6"/>
      <c r="AJB98" s="6"/>
      <c r="AJC98" s="6"/>
      <c r="AJD98" s="6"/>
      <c r="AJE98" s="6"/>
      <c r="AJF98" s="6"/>
      <c r="AJG98" s="6"/>
      <c r="AJH98" s="6"/>
      <c r="AJI98" s="6"/>
      <c r="AJJ98" s="6"/>
      <c r="AJK98" s="6"/>
      <c r="AJL98" s="6"/>
      <c r="AJM98" s="6"/>
      <c r="AJN98" s="6"/>
      <c r="AJO98" s="6"/>
      <c r="AJP98" s="6"/>
      <c r="AJQ98" s="6"/>
      <c r="AJR98" s="6"/>
      <c r="AJS98" s="6"/>
      <c r="AJT98" s="6"/>
      <c r="AJU98" s="6"/>
    </row>
    <row r="99" spans="1:957" ht="36" customHeight="1" x14ac:dyDescent="0.3">
      <c r="A99" s="292" t="s">
        <v>115</v>
      </c>
      <c r="B99" s="266">
        <v>2250127</v>
      </c>
      <c r="C99" s="283"/>
      <c r="D99" s="231">
        <f t="shared" si="33"/>
        <v>0</v>
      </c>
      <c r="E99" s="231">
        <f t="shared" si="31"/>
        <v>0</v>
      </c>
      <c r="F99" s="81" t="e">
        <f t="shared" si="34"/>
        <v>#DIV/0!</v>
      </c>
      <c r="G99" s="217">
        <v>0</v>
      </c>
      <c r="H99" s="217"/>
      <c r="I99" s="81" t="e">
        <f t="shared" si="27"/>
        <v>#DIV/0!</v>
      </c>
      <c r="J99" s="29"/>
      <c r="K99" s="22"/>
      <c r="L99" s="84"/>
      <c r="M99" s="22"/>
      <c r="N99" s="85"/>
      <c r="O99" s="85"/>
      <c r="P99" s="85"/>
      <c r="Q99" s="3"/>
      <c r="R99" s="3"/>
      <c r="S99" s="3"/>
      <c r="T99" s="3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5"/>
      <c r="AY99" s="5"/>
      <c r="AZ99" s="5"/>
      <c r="BA99" s="5"/>
      <c r="BB99" s="5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  <c r="IW99" s="6"/>
      <c r="IX99" s="6"/>
      <c r="IY99" s="6"/>
      <c r="IZ99" s="6"/>
      <c r="JA99" s="6"/>
      <c r="JB99" s="6"/>
      <c r="JC99" s="6"/>
      <c r="JD99" s="6"/>
      <c r="JE99" s="6"/>
      <c r="JF99" s="6"/>
      <c r="JG99" s="6"/>
      <c r="JH99" s="6"/>
      <c r="JI99" s="6"/>
      <c r="JJ99" s="6"/>
      <c r="JK99" s="6"/>
      <c r="JL99" s="6"/>
      <c r="JM99" s="6"/>
      <c r="JN99" s="6"/>
      <c r="JO99" s="6"/>
      <c r="JP99" s="6"/>
      <c r="JQ99" s="6"/>
      <c r="JR99" s="6"/>
      <c r="JS99" s="6"/>
      <c r="JT99" s="6"/>
      <c r="JU99" s="6"/>
      <c r="JV99" s="6"/>
      <c r="JW99" s="6"/>
      <c r="JX99" s="6"/>
      <c r="JY99" s="6"/>
      <c r="JZ99" s="6"/>
      <c r="KA99" s="6"/>
      <c r="KB99" s="6"/>
      <c r="KC99" s="6"/>
      <c r="KD99" s="6"/>
      <c r="KE99" s="6"/>
      <c r="KF99" s="6"/>
      <c r="KG99" s="6"/>
      <c r="KH99" s="6"/>
      <c r="KI99" s="6"/>
      <c r="KJ99" s="6"/>
      <c r="KK99" s="6"/>
      <c r="KL99" s="6"/>
      <c r="KM99" s="6"/>
      <c r="KN99" s="6"/>
      <c r="KO99" s="6"/>
      <c r="KP99" s="6"/>
      <c r="KQ99" s="6"/>
      <c r="KR99" s="6"/>
      <c r="KS99" s="6"/>
      <c r="KT99" s="6"/>
      <c r="KU99" s="6"/>
      <c r="KV99" s="6"/>
      <c r="KW99" s="6"/>
      <c r="KX99" s="6"/>
      <c r="KY99" s="6"/>
      <c r="KZ99" s="6"/>
      <c r="LA99" s="6"/>
      <c r="LB99" s="6"/>
      <c r="LC99" s="6"/>
      <c r="LD99" s="6"/>
      <c r="LE99" s="6"/>
      <c r="LF99" s="6"/>
      <c r="LG99" s="6"/>
      <c r="LH99" s="6"/>
      <c r="LI99" s="6"/>
      <c r="LJ99" s="6"/>
      <c r="LK99" s="6"/>
      <c r="LL99" s="6"/>
      <c r="LM99" s="6"/>
      <c r="LN99" s="6"/>
      <c r="LO99" s="6"/>
      <c r="LP99" s="6"/>
      <c r="LQ99" s="6"/>
      <c r="LR99" s="6"/>
      <c r="LS99" s="6"/>
      <c r="LT99" s="6"/>
      <c r="LU99" s="6"/>
      <c r="LV99" s="6"/>
      <c r="LW99" s="6"/>
      <c r="LX99" s="6"/>
      <c r="LY99" s="6"/>
      <c r="LZ99" s="6"/>
      <c r="MA99" s="6"/>
      <c r="MB99" s="6"/>
      <c r="MC99" s="6"/>
      <c r="MD99" s="6"/>
      <c r="ME99" s="6"/>
      <c r="MF99" s="6"/>
      <c r="MG99" s="6"/>
      <c r="MH99" s="6"/>
      <c r="MI99" s="6"/>
      <c r="MJ99" s="6"/>
      <c r="MK99" s="6"/>
      <c r="ML99" s="6"/>
      <c r="MM99" s="6"/>
      <c r="MN99" s="6"/>
      <c r="MO99" s="6"/>
      <c r="MP99" s="6"/>
      <c r="MQ99" s="6"/>
      <c r="MR99" s="6"/>
      <c r="MS99" s="6"/>
      <c r="MT99" s="6"/>
      <c r="MU99" s="6"/>
      <c r="MV99" s="6"/>
      <c r="MW99" s="6"/>
      <c r="MX99" s="6"/>
      <c r="MY99" s="6"/>
      <c r="MZ99" s="6"/>
      <c r="NA99" s="6"/>
      <c r="NB99" s="6"/>
      <c r="NC99" s="6"/>
      <c r="ND99" s="6"/>
      <c r="NE99" s="6"/>
      <c r="NF99" s="6"/>
      <c r="NG99" s="6"/>
      <c r="NH99" s="6"/>
      <c r="NI99" s="6"/>
      <c r="NJ99" s="6"/>
      <c r="NK99" s="6"/>
      <c r="NL99" s="6"/>
      <c r="NM99" s="6"/>
      <c r="NN99" s="6"/>
      <c r="NO99" s="6"/>
      <c r="NP99" s="6"/>
      <c r="NQ99" s="6"/>
      <c r="NR99" s="6"/>
      <c r="NS99" s="6"/>
      <c r="NT99" s="6"/>
      <c r="NU99" s="6"/>
      <c r="NV99" s="6"/>
      <c r="NW99" s="6"/>
      <c r="NX99" s="6"/>
      <c r="NY99" s="6"/>
      <c r="NZ99" s="6"/>
      <c r="OA99" s="6"/>
      <c r="OB99" s="6"/>
      <c r="OC99" s="6"/>
      <c r="OD99" s="6"/>
      <c r="OE99" s="6"/>
      <c r="OF99" s="6"/>
      <c r="OG99" s="6"/>
      <c r="OH99" s="6"/>
      <c r="OI99" s="6"/>
      <c r="OJ99" s="6"/>
      <c r="OK99" s="6"/>
      <c r="OL99" s="6"/>
      <c r="OM99" s="6"/>
      <c r="ON99" s="6"/>
      <c r="OO99" s="6"/>
      <c r="OP99" s="6"/>
      <c r="OQ99" s="6"/>
      <c r="OR99" s="6"/>
      <c r="OS99" s="6"/>
      <c r="OT99" s="6"/>
      <c r="OU99" s="6"/>
      <c r="OV99" s="6"/>
      <c r="OW99" s="6"/>
      <c r="OX99" s="6"/>
      <c r="OY99" s="6"/>
      <c r="OZ99" s="6"/>
      <c r="PA99" s="6"/>
      <c r="PB99" s="6"/>
      <c r="PC99" s="6"/>
      <c r="PD99" s="6"/>
      <c r="PE99" s="6"/>
      <c r="PF99" s="6"/>
      <c r="PG99" s="6"/>
      <c r="PH99" s="6"/>
      <c r="PI99" s="6"/>
      <c r="PJ99" s="6"/>
      <c r="PK99" s="6"/>
      <c r="PL99" s="6"/>
      <c r="PM99" s="6"/>
      <c r="PN99" s="6"/>
      <c r="PO99" s="6"/>
      <c r="PP99" s="6"/>
      <c r="PQ99" s="6"/>
      <c r="PR99" s="6"/>
      <c r="PS99" s="6"/>
      <c r="PT99" s="6"/>
      <c r="PU99" s="6"/>
      <c r="PV99" s="6"/>
      <c r="PW99" s="6"/>
      <c r="PX99" s="6"/>
      <c r="PY99" s="6"/>
      <c r="PZ99" s="6"/>
      <c r="QA99" s="6"/>
      <c r="QB99" s="6"/>
      <c r="QC99" s="6"/>
      <c r="QD99" s="6"/>
      <c r="QE99" s="6"/>
      <c r="QF99" s="6"/>
      <c r="QG99" s="6"/>
      <c r="QH99" s="6"/>
      <c r="QI99" s="6"/>
      <c r="QJ99" s="6"/>
      <c r="QK99" s="6"/>
      <c r="QL99" s="6"/>
      <c r="QM99" s="6"/>
      <c r="QN99" s="6"/>
      <c r="QO99" s="6"/>
      <c r="QP99" s="6"/>
      <c r="QQ99" s="6"/>
      <c r="QR99" s="6"/>
      <c r="QS99" s="6"/>
      <c r="QT99" s="6"/>
      <c r="QU99" s="6"/>
      <c r="QV99" s="6"/>
      <c r="QW99" s="6"/>
      <c r="QX99" s="6"/>
      <c r="QY99" s="6"/>
      <c r="QZ99" s="6"/>
      <c r="RA99" s="6"/>
      <c r="RB99" s="6"/>
      <c r="RC99" s="6"/>
      <c r="RD99" s="6"/>
      <c r="RE99" s="6"/>
      <c r="RF99" s="6"/>
      <c r="RG99" s="6"/>
      <c r="RH99" s="6"/>
      <c r="RI99" s="6"/>
      <c r="RJ99" s="6"/>
      <c r="RK99" s="6"/>
      <c r="RL99" s="6"/>
      <c r="RM99" s="6"/>
      <c r="RN99" s="6"/>
      <c r="RO99" s="6"/>
      <c r="RP99" s="6"/>
      <c r="RQ99" s="6"/>
      <c r="RR99" s="6"/>
      <c r="RS99" s="6"/>
      <c r="RT99" s="6"/>
      <c r="RU99" s="6"/>
      <c r="RV99" s="6"/>
      <c r="RW99" s="6"/>
      <c r="RX99" s="6"/>
      <c r="RY99" s="6"/>
      <c r="RZ99" s="6"/>
      <c r="SA99" s="6"/>
      <c r="SB99" s="6"/>
      <c r="SC99" s="6"/>
      <c r="SD99" s="6"/>
      <c r="SE99" s="6"/>
      <c r="SF99" s="6"/>
      <c r="SG99" s="6"/>
      <c r="SH99" s="6"/>
      <c r="SI99" s="6"/>
      <c r="SJ99" s="6"/>
      <c r="SK99" s="6"/>
      <c r="SL99" s="6"/>
      <c r="SM99" s="6"/>
      <c r="SN99" s="6"/>
      <c r="SO99" s="6"/>
      <c r="SP99" s="6"/>
      <c r="SQ99" s="6"/>
      <c r="SR99" s="6"/>
      <c r="SS99" s="6"/>
      <c r="ST99" s="6"/>
      <c r="SU99" s="6"/>
      <c r="SV99" s="6"/>
      <c r="SW99" s="6"/>
      <c r="SX99" s="6"/>
      <c r="SY99" s="6"/>
      <c r="SZ99" s="6"/>
      <c r="TA99" s="6"/>
      <c r="TB99" s="6"/>
      <c r="TC99" s="6"/>
      <c r="TD99" s="6"/>
      <c r="TE99" s="6"/>
      <c r="TF99" s="6"/>
      <c r="TG99" s="6"/>
      <c r="TH99" s="6"/>
      <c r="TI99" s="6"/>
      <c r="TJ99" s="6"/>
      <c r="TK99" s="6"/>
      <c r="TL99" s="6"/>
      <c r="TM99" s="6"/>
      <c r="TN99" s="6"/>
      <c r="TO99" s="6"/>
      <c r="TP99" s="6"/>
      <c r="TQ99" s="6"/>
      <c r="TR99" s="6"/>
      <c r="TS99" s="6"/>
      <c r="TT99" s="6"/>
      <c r="TU99" s="6"/>
      <c r="TV99" s="6"/>
      <c r="TW99" s="6"/>
      <c r="TX99" s="6"/>
      <c r="TY99" s="6"/>
      <c r="TZ99" s="6"/>
      <c r="UA99" s="6"/>
      <c r="UB99" s="6"/>
      <c r="UC99" s="6"/>
      <c r="UD99" s="6"/>
      <c r="UE99" s="6"/>
      <c r="UF99" s="6"/>
      <c r="UG99" s="6"/>
      <c r="UH99" s="6"/>
      <c r="UI99" s="6"/>
      <c r="UJ99" s="6"/>
      <c r="UK99" s="6"/>
      <c r="UL99" s="6"/>
      <c r="UM99" s="6"/>
      <c r="UN99" s="6"/>
      <c r="UO99" s="6"/>
      <c r="UP99" s="6"/>
      <c r="UQ99" s="6"/>
      <c r="UR99" s="6"/>
      <c r="US99" s="6"/>
      <c r="UT99" s="6"/>
      <c r="UU99" s="6"/>
      <c r="UV99" s="6"/>
      <c r="UW99" s="6"/>
      <c r="UX99" s="6"/>
      <c r="UY99" s="6"/>
      <c r="UZ99" s="6"/>
      <c r="VA99" s="6"/>
      <c r="VB99" s="6"/>
      <c r="VC99" s="6"/>
      <c r="VD99" s="6"/>
      <c r="VE99" s="6"/>
      <c r="VF99" s="6"/>
      <c r="VG99" s="6"/>
      <c r="VH99" s="6"/>
      <c r="VI99" s="6"/>
      <c r="VJ99" s="6"/>
      <c r="VK99" s="6"/>
      <c r="VL99" s="6"/>
      <c r="VM99" s="6"/>
      <c r="VN99" s="6"/>
      <c r="VO99" s="6"/>
      <c r="VP99" s="6"/>
      <c r="VQ99" s="6"/>
      <c r="VR99" s="6"/>
      <c r="VS99" s="6"/>
      <c r="VT99" s="6"/>
      <c r="VU99" s="6"/>
      <c r="VV99" s="6"/>
      <c r="VW99" s="6"/>
      <c r="VX99" s="6"/>
      <c r="VY99" s="6"/>
      <c r="VZ99" s="6"/>
      <c r="WA99" s="6"/>
      <c r="WB99" s="6"/>
      <c r="WC99" s="6"/>
      <c r="WD99" s="6"/>
      <c r="WE99" s="6"/>
      <c r="WF99" s="6"/>
      <c r="WG99" s="6"/>
      <c r="WH99" s="6"/>
      <c r="WI99" s="6"/>
      <c r="WJ99" s="6"/>
      <c r="WK99" s="6"/>
      <c r="WL99" s="6"/>
      <c r="WM99" s="6"/>
      <c r="WN99" s="6"/>
      <c r="WO99" s="6"/>
      <c r="WP99" s="6"/>
      <c r="WQ99" s="6"/>
      <c r="WR99" s="6"/>
      <c r="WS99" s="6"/>
      <c r="WT99" s="6"/>
      <c r="WU99" s="6"/>
      <c r="WV99" s="6"/>
      <c r="WW99" s="6"/>
      <c r="WX99" s="6"/>
      <c r="WY99" s="6"/>
      <c r="WZ99" s="6"/>
      <c r="XA99" s="6"/>
      <c r="XB99" s="6"/>
      <c r="XC99" s="6"/>
      <c r="XD99" s="6"/>
      <c r="XE99" s="6"/>
      <c r="XF99" s="6"/>
      <c r="XG99" s="6"/>
      <c r="XH99" s="6"/>
      <c r="XI99" s="6"/>
      <c r="XJ99" s="6"/>
      <c r="XK99" s="6"/>
      <c r="XL99" s="6"/>
      <c r="XM99" s="6"/>
      <c r="XN99" s="6"/>
      <c r="XO99" s="6"/>
      <c r="XP99" s="6"/>
      <c r="XQ99" s="6"/>
      <c r="XR99" s="6"/>
      <c r="XS99" s="6"/>
      <c r="XT99" s="6"/>
      <c r="XU99" s="6"/>
      <c r="XV99" s="6"/>
      <c r="XW99" s="6"/>
      <c r="XX99" s="6"/>
      <c r="XY99" s="6"/>
      <c r="XZ99" s="6"/>
      <c r="YA99" s="6"/>
      <c r="YB99" s="6"/>
      <c r="YC99" s="6"/>
      <c r="YD99" s="6"/>
      <c r="YE99" s="6"/>
      <c r="YF99" s="6"/>
      <c r="YG99" s="6"/>
      <c r="YH99" s="6"/>
      <c r="YI99" s="6"/>
      <c r="YJ99" s="6"/>
      <c r="YK99" s="6"/>
      <c r="YL99" s="6"/>
      <c r="YM99" s="6"/>
      <c r="YN99" s="6"/>
      <c r="YO99" s="6"/>
      <c r="YP99" s="6"/>
      <c r="YQ99" s="6"/>
      <c r="YR99" s="6"/>
      <c r="YS99" s="6"/>
      <c r="YT99" s="6"/>
      <c r="YU99" s="6"/>
      <c r="YV99" s="6"/>
      <c r="YW99" s="6"/>
      <c r="YX99" s="6"/>
      <c r="YY99" s="6"/>
      <c r="YZ99" s="6"/>
      <c r="ZA99" s="6"/>
      <c r="ZB99" s="6"/>
      <c r="ZC99" s="6"/>
      <c r="ZD99" s="6"/>
      <c r="ZE99" s="6"/>
      <c r="ZF99" s="6"/>
      <c r="ZG99" s="6"/>
      <c r="ZH99" s="6"/>
      <c r="ZI99" s="6"/>
      <c r="ZJ99" s="6"/>
      <c r="ZK99" s="6"/>
      <c r="ZL99" s="6"/>
      <c r="ZM99" s="6"/>
      <c r="ZN99" s="6"/>
      <c r="ZO99" s="6"/>
      <c r="ZP99" s="6"/>
      <c r="ZQ99" s="6"/>
      <c r="ZR99" s="6"/>
      <c r="ZS99" s="6"/>
      <c r="ZT99" s="6"/>
      <c r="ZU99" s="6"/>
      <c r="ZV99" s="6"/>
      <c r="ZW99" s="6"/>
      <c r="ZX99" s="6"/>
      <c r="ZY99" s="6"/>
      <c r="ZZ99" s="6"/>
      <c r="AAA99" s="6"/>
      <c r="AAB99" s="6"/>
      <c r="AAC99" s="6"/>
      <c r="AAD99" s="6"/>
      <c r="AAE99" s="6"/>
      <c r="AAF99" s="6"/>
      <c r="AAG99" s="6"/>
      <c r="AAH99" s="6"/>
      <c r="AAI99" s="6"/>
      <c r="AAJ99" s="6"/>
      <c r="AAK99" s="6"/>
      <c r="AAL99" s="6"/>
      <c r="AAM99" s="6"/>
      <c r="AAN99" s="6"/>
      <c r="AAO99" s="6"/>
      <c r="AAP99" s="6"/>
      <c r="AAQ99" s="6"/>
      <c r="AAR99" s="6"/>
      <c r="AAS99" s="6"/>
      <c r="AAT99" s="6"/>
      <c r="AAU99" s="6"/>
      <c r="AAV99" s="6"/>
      <c r="AAW99" s="6"/>
      <c r="AAX99" s="6"/>
      <c r="AAY99" s="6"/>
      <c r="AAZ99" s="6"/>
      <c r="ABA99" s="6"/>
      <c r="ABB99" s="6"/>
      <c r="ABC99" s="6"/>
      <c r="ABD99" s="6"/>
      <c r="ABE99" s="6"/>
      <c r="ABF99" s="6"/>
      <c r="ABG99" s="6"/>
      <c r="ABH99" s="6"/>
      <c r="ABI99" s="6"/>
      <c r="ABJ99" s="6"/>
      <c r="ABK99" s="6"/>
      <c r="ABL99" s="6"/>
      <c r="ABM99" s="6"/>
      <c r="ABN99" s="6"/>
      <c r="ABO99" s="6"/>
      <c r="ABP99" s="6"/>
      <c r="ABQ99" s="6"/>
      <c r="ABR99" s="6"/>
      <c r="ABS99" s="6"/>
      <c r="ABT99" s="6"/>
      <c r="ABU99" s="6"/>
      <c r="ABV99" s="6"/>
      <c r="ABW99" s="6"/>
      <c r="ABX99" s="6"/>
      <c r="ABY99" s="6"/>
      <c r="ABZ99" s="6"/>
      <c r="ACA99" s="6"/>
      <c r="ACB99" s="6"/>
      <c r="ACC99" s="6"/>
      <c r="ACD99" s="6"/>
      <c r="ACE99" s="6"/>
      <c r="ACF99" s="6"/>
      <c r="ACG99" s="6"/>
      <c r="ACH99" s="6"/>
      <c r="ACI99" s="6"/>
      <c r="ACJ99" s="6"/>
      <c r="ACK99" s="6"/>
      <c r="ACL99" s="6"/>
      <c r="ACM99" s="6"/>
      <c r="ACN99" s="6"/>
      <c r="ACO99" s="6"/>
      <c r="ACP99" s="6"/>
      <c r="ACQ99" s="6"/>
      <c r="ACR99" s="6"/>
      <c r="ACS99" s="6"/>
      <c r="ACT99" s="6"/>
      <c r="ACU99" s="6"/>
      <c r="ACV99" s="6"/>
      <c r="ACW99" s="6"/>
      <c r="ACX99" s="6"/>
      <c r="ACY99" s="6"/>
      <c r="ACZ99" s="6"/>
      <c r="ADA99" s="6"/>
      <c r="ADB99" s="6"/>
      <c r="ADC99" s="6"/>
      <c r="ADD99" s="6"/>
      <c r="ADE99" s="6"/>
      <c r="ADF99" s="6"/>
      <c r="ADG99" s="6"/>
      <c r="ADH99" s="6"/>
      <c r="ADI99" s="6"/>
      <c r="ADJ99" s="6"/>
      <c r="ADK99" s="6"/>
      <c r="ADL99" s="6"/>
      <c r="ADM99" s="6"/>
      <c r="ADN99" s="6"/>
      <c r="ADO99" s="6"/>
      <c r="ADP99" s="6"/>
      <c r="ADQ99" s="6"/>
      <c r="ADR99" s="6"/>
      <c r="ADS99" s="6"/>
      <c r="ADT99" s="6"/>
      <c r="ADU99" s="6"/>
      <c r="ADV99" s="6"/>
      <c r="ADW99" s="6"/>
      <c r="ADX99" s="6"/>
      <c r="ADY99" s="6"/>
      <c r="ADZ99" s="6"/>
      <c r="AEA99" s="6"/>
      <c r="AEB99" s="6"/>
      <c r="AEC99" s="6"/>
      <c r="AED99" s="6"/>
      <c r="AEE99" s="6"/>
      <c r="AEF99" s="6"/>
      <c r="AEG99" s="6"/>
      <c r="AEH99" s="6"/>
      <c r="AEI99" s="6"/>
      <c r="AEJ99" s="6"/>
      <c r="AEK99" s="6"/>
      <c r="AEL99" s="6"/>
      <c r="AEM99" s="6"/>
      <c r="AEN99" s="6"/>
      <c r="AEO99" s="6"/>
      <c r="AEP99" s="6"/>
      <c r="AEQ99" s="6"/>
      <c r="AER99" s="6"/>
      <c r="AES99" s="6"/>
      <c r="AET99" s="6"/>
      <c r="AEU99" s="6"/>
      <c r="AEV99" s="6"/>
      <c r="AEW99" s="6"/>
      <c r="AEX99" s="6"/>
      <c r="AEY99" s="6"/>
      <c r="AEZ99" s="6"/>
      <c r="AFA99" s="6"/>
      <c r="AFB99" s="6"/>
      <c r="AFC99" s="6"/>
      <c r="AFD99" s="6"/>
      <c r="AFE99" s="6"/>
      <c r="AFF99" s="6"/>
      <c r="AFG99" s="6"/>
      <c r="AFH99" s="6"/>
      <c r="AFI99" s="6"/>
      <c r="AFJ99" s="6"/>
      <c r="AFK99" s="6"/>
      <c r="AFL99" s="6"/>
      <c r="AFM99" s="6"/>
      <c r="AFN99" s="6"/>
      <c r="AFO99" s="6"/>
      <c r="AFP99" s="6"/>
      <c r="AFQ99" s="6"/>
      <c r="AFR99" s="6"/>
      <c r="AFS99" s="6"/>
      <c r="AFT99" s="6"/>
      <c r="AFU99" s="6"/>
      <c r="AFV99" s="6"/>
      <c r="AFW99" s="6"/>
      <c r="AFX99" s="6"/>
      <c r="AFY99" s="6"/>
      <c r="AFZ99" s="6"/>
      <c r="AGA99" s="6"/>
      <c r="AGB99" s="6"/>
      <c r="AGC99" s="6"/>
      <c r="AGD99" s="6"/>
      <c r="AGE99" s="6"/>
      <c r="AGF99" s="6"/>
      <c r="AGG99" s="6"/>
      <c r="AGH99" s="6"/>
      <c r="AGI99" s="6"/>
      <c r="AGJ99" s="6"/>
      <c r="AGK99" s="6"/>
      <c r="AGL99" s="6"/>
      <c r="AGM99" s="6"/>
      <c r="AGN99" s="6"/>
      <c r="AGO99" s="6"/>
      <c r="AGP99" s="6"/>
      <c r="AGQ99" s="6"/>
      <c r="AGR99" s="6"/>
      <c r="AGS99" s="6"/>
      <c r="AGT99" s="6"/>
      <c r="AGU99" s="6"/>
      <c r="AGV99" s="6"/>
      <c r="AGW99" s="6"/>
      <c r="AGX99" s="6"/>
      <c r="AGY99" s="6"/>
      <c r="AGZ99" s="6"/>
      <c r="AHA99" s="6"/>
      <c r="AHB99" s="6"/>
      <c r="AHC99" s="6"/>
      <c r="AHD99" s="6"/>
      <c r="AHE99" s="6"/>
      <c r="AHF99" s="6"/>
      <c r="AHG99" s="6"/>
      <c r="AHH99" s="6"/>
      <c r="AHI99" s="6"/>
      <c r="AHJ99" s="6"/>
      <c r="AHK99" s="6"/>
      <c r="AHL99" s="6"/>
      <c r="AHM99" s="6"/>
      <c r="AHN99" s="6"/>
      <c r="AHO99" s="6"/>
      <c r="AHP99" s="6"/>
      <c r="AHQ99" s="6"/>
      <c r="AHR99" s="6"/>
      <c r="AHS99" s="6"/>
      <c r="AHT99" s="6"/>
      <c r="AHU99" s="6"/>
      <c r="AHV99" s="6"/>
      <c r="AHW99" s="6"/>
      <c r="AHX99" s="6"/>
      <c r="AHY99" s="6"/>
      <c r="AHZ99" s="6"/>
      <c r="AIA99" s="6"/>
      <c r="AIB99" s="6"/>
      <c r="AIC99" s="6"/>
      <c r="AID99" s="6"/>
      <c r="AIE99" s="6"/>
      <c r="AIF99" s="6"/>
      <c r="AIG99" s="6"/>
      <c r="AIH99" s="6"/>
      <c r="AII99" s="6"/>
      <c r="AIJ99" s="6"/>
      <c r="AIK99" s="6"/>
      <c r="AIL99" s="6"/>
      <c r="AIM99" s="6"/>
      <c r="AIN99" s="6"/>
      <c r="AIO99" s="6"/>
      <c r="AIP99" s="6"/>
      <c r="AIQ99" s="6"/>
      <c r="AIR99" s="6"/>
      <c r="AIS99" s="6"/>
      <c r="AIT99" s="6"/>
      <c r="AIU99" s="6"/>
      <c r="AIV99" s="6"/>
      <c r="AIW99" s="6"/>
      <c r="AIX99" s="6"/>
      <c r="AIY99" s="6"/>
      <c r="AIZ99" s="6"/>
      <c r="AJA99" s="6"/>
      <c r="AJB99" s="6"/>
      <c r="AJC99" s="6"/>
      <c r="AJD99" s="6"/>
      <c r="AJE99" s="6"/>
      <c r="AJF99" s="6"/>
      <c r="AJG99" s="6"/>
      <c r="AJH99" s="6"/>
      <c r="AJI99" s="6"/>
      <c r="AJJ99" s="6"/>
      <c r="AJK99" s="6"/>
      <c r="AJL99" s="6"/>
      <c r="AJM99" s="6"/>
      <c r="AJN99" s="6"/>
      <c r="AJO99" s="6"/>
      <c r="AJP99" s="6"/>
      <c r="AJQ99" s="6"/>
      <c r="AJR99" s="6"/>
      <c r="AJS99" s="6"/>
      <c r="AJT99" s="6"/>
      <c r="AJU99" s="6"/>
    </row>
    <row r="100" spans="1:957" ht="36" customHeight="1" x14ac:dyDescent="0.3">
      <c r="A100" s="292" t="s">
        <v>116</v>
      </c>
      <c r="B100" s="266">
        <v>2250133</v>
      </c>
      <c r="C100" s="283">
        <f>60777+7327</f>
        <v>68104</v>
      </c>
      <c r="D100" s="231">
        <f t="shared" si="33"/>
        <v>34152</v>
      </c>
      <c r="E100" s="231">
        <f t="shared" si="31"/>
        <v>33952</v>
      </c>
      <c r="F100" s="81">
        <f t="shared" si="34"/>
        <v>50.146834253494653</v>
      </c>
      <c r="G100" s="217">
        <v>60777</v>
      </c>
      <c r="H100" s="217">
        <f>6870+27282</f>
        <v>34152</v>
      </c>
      <c r="I100" s="81">
        <f t="shared" si="27"/>
        <v>56.192309590799148</v>
      </c>
      <c r="J100" s="29">
        <f t="shared" ref="J100:J109" si="35">G100-H100</f>
        <v>26625</v>
      </c>
      <c r="K100" s="22">
        <f t="shared" ref="K100:K109" si="36">C100</f>
        <v>68104</v>
      </c>
      <c r="L100" s="84"/>
      <c r="M100" s="22">
        <f t="shared" si="26"/>
        <v>68104</v>
      </c>
      <c r="N100" s="85"/>
      <c r="O100" s="85"/>
      <c r="P100" s="85"/>
      <c r="Q100" s="3"/>
      <c r="R100" s="3"/>
      <c r="S100" s="3"/>
      <c r="T100" s="3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5"/>
      <c r="AY100" s="5"/>
      <c r="AZ100" s="5"/>
      <c r="BA100" s="5"/>
      <c r="BB100" s="5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  <c r="IW100" s="6"/>
      <c r="IX100" s="6"/>
      <c r="IY100" s="6"/>
      <c r="IZ100" s="6"/>
      <c r="JA100" s="6"/>
      <c r="JB100" s="6"/>
      <c r="JC100" s="6"/>
      <c r="JD100" s="6"/>
      <c r="JE100" s="6"/>
      <c r="JF100" s="6"/>
      <c r="JG100" s="6"/>
      <c r="JH100" s="6"/>
      <c r="JI100" s="6"/>
      <c r="JJ100" s="6"/>
      <c r="JK100" s="6"/>
      <c r="JL100" s="6"/>
      <c r="JM100" s="6"/>
      <c r="JN100" s="6"/>
      <c r="JO100" s="6"/>
      <c r="JP100" s="6"/>
      <c r="JQ100" s="6"/>
      <c r="JR100" s="6"/>
      <c r="JS100" s="6"/>
      <c r="JT100" s="6"/>
      <c r="JU100" s="6"/>
      <c r="JV100" s="6"/>
      <c r="JW100" s="6"/>
      <c r="JX100" s="6"/>
      <c r="JY100" s="6"/>
      <c r="JZ100" s="6"/>
      <c r="KA100" s="6"/>
      <c r="KB100" s="6"/>
      <c r="KC100" s="6"/>
      <c r="KD100" s="6"/>
      <c r="KE100" s="6"/>
      <c r="KF100" s="6"/>
      <c r="KG100" s="6"/>
      <c r="KH100" s="6"/>
      <c r="KI100" s="6"/>
      <c r="KJ100" s="6"/>
      <c r="KK100" s="6"/>
      <c r="KL100" s="6"/>
      <c r="KM100" s="6"/>
      <c r="KN100" s="6"/>
      <c r="KO100" s="6"/>
      <c r="KP100" s="6"/>
      <c r="KQ100" s="6"/>
      <c r="KR100" s="6"/>
      <c r="KS100" s="6"/>
      <c r="KT100" s="6"/>
      <c r="KU100" s="6"/>
      <c r="KV100" s="6"/>
      <c r="KW100" s="6"/>
      <c r="KX100" s="6"/>
      <c r="KY100" s="6"/>
      <c r="KZ100" s="6"/>
      <c r="LA100" s="6"/>
      <c r="LB100" s="6"/>
      <c r="LC100" s="6"/>
      <c r="LD100" s="6"/>
      <c r="LE100" s="6"/>
      <c r="LF100" s="6"/>
      <c r="LG100" s="6"/>
      <c r="LH100" s="6"/>
      <c r="LI100" s="6"/>
      <c r="LJ100" s="6"/>
      <c r="LK100" s="6"/>
      <c r="LL100" s="6"/>
      <c r="LM100" s="6"/>
      <c r="LN100" s="6"/>
      <c r="LO100" s="6"/>
      <c r="LP100" s="6"/>
      <c r="LQ100" s="6"/>
      <c r="LR100" s="6"/>
      <c r="LS100" s="6"/>
      <c r="LT100" s="6"/>
      <c r="LU100" s="6"/>
      <c r="LV100" s="6"/>
      <c r="LW100" s="6"/>
      <c r="LX100" s="6"/>
      <c r="LY100" s="6"/>
      <c r="LZ100" s="6"/>
      <c r="MA100" s="6"/>
      <c r="MB100" s="6"/>
      <c r="MC100" s="6"/>
      <c r="MD100" s="6"/>
      <c r="ME100" s="6"/>
      <c r="MF100" s="6"/>
      <c r="MG100" s="6"/>
      <c r="MH100" s="6"/>
      <c r="MI100" s="6"/>
      <c r="MJ100" s="6"/>
      <c r="MK100" s="6"/>
      <c r="ML100" s="6"/>
      <c r="MM100" s="6"/>
      <c r="MN100" s="6"/>
      <c r="MO100" s="6"/>
      <c r="MP100" s="6"/>
      <c r="MQ100" s="6"/>
      <c r="MR100" s="6"/>
      <c r="MS100" s="6"/>
      <c r="MT100" s="6"/>
      <c r="MU100" s="6"/>
      <c r="MV100" s="6"/>
      <c r="MW100" s="6"/>
      <c r="MX100" s="6"/>
      <c r="MY100" s="6"/>
      <c r="MZ100" s="6"/>
      <c r="NA100" s="6"/>
      <c r="NB100" s="6"/>
      <c r="NC100" s="6"/>
      <c r="ND100" s="6"/>
      <c r="NE100" s="6"/>
      <c r="NF100" s="6"/>
      <c r="NG100" s="6"/>
      <c r="NH100" s="6"/>
      <c r="NI100" s="6"/>
      <c r="NJ100" s="6"/>
      <c r="NK100" s="6"/>
      <c r="NL100" s="6"/>
      <c r="NM100" s="6"/>
      <c r="NN100" s="6"/>
      <c r="NO100" s="6"/>
      <c r="NP100" s="6"/>
      <c r="NQ100" s="6"/>
      <c r="NR100" s="6"/>
      <c r="NS100" s="6"/>
      <c r="NT100" s="6"/>
      <c r="NU100" s="6"/>
      <c r="NV100" s="6"/>
      <c r="NW100" s="6"/>
      <c r="NX100" s="6"/>
      <c r="NY100" s="6"/>
      <c r="NZ100" s="6"/>
      <c r="OA100" s="6"/>
      <c r="OB100" s="6"/>
      <c r="OC100" s="6"/>
      <c r="OD100" s="6"/>
      <c r="OE100" s="6"/>
      <c r="OF100" s="6"/>
      <c r="OG100" s="6"/>
      <c r="OH100" s="6"/>
      <c r="OI100" s="6"/>
      <c r="OJ100" s="6"/>
      <c r="OK100" s="6"/>
      <c r="OL100" s="6"/>
      <c r="OM100" s="6"/>
      <c r="ON100" s="6"/>
      <c r="OO100" s="6"/>
      <c r="OP100" s="6"/>
      <c r="OQ100" s="6"/>
      <c r="OR100" s="6"/>
      <c r="OS100" s="6"/>
      <c r="OT100" s="6"/>
      <c r="OU100" s="6"/>
      <c r="OV100" s="6"/>
      <c r="OW100" s="6"/>
      <c r="OX100" s="6"/>
      <c r="OY100" s="6"/>
      <c r="OZ100" s="6"/>
      <c r="PA100" s="6"/>
      <c r="PB100" s="6"/>
      <c r="PC100" s="6"/>
      <c r="PD100" s="6"/>
      <c r="PE100" s="6"/>
      <c r="PF100" s="6"/>
      <c r="PG100" s="6"/>
      <c r="PH100" s="6"/>
      <c r="PI100" s="6"/>
      <c r="PJ100" s="6"/>
      <c r="PK100" s="6"/>
      <c r="PL100" s="6"/>
      <c r="PM100" s="6"/>
      <c r="PN100" s="6"/>
      <c r="PO100" s="6"/>
      <c r="PP100" s="6"/>
      <c r="PQ100" s="6"/>
      <c r="PR100" s="6"/>
      <c r="PS100" s="6"/>
      <c r="PT100" s="6"/>
      <c r="PU100" s="6"/>
      <c r="PV100" s="6"/>
      <c r="PW100" s="6"/>
      <c r="PX100" s="6"/>
      <c r="PY100" s="6"/>
      <c r="PZ100" s="6"/>
      <c r="QA100" s="6"/>
      <c r="QB100" s="6"/>
      <c r="QC100" s="6"/>
      <c r="QD100" s="6"/>
      <c r="QE100" s="6"/>
      <c r="QF100" s="6"/>
      <c r="QG100" s="6"/>
      <c r="QH100" s="6"/>
      <c r="QI100" s="6"/>
      <c r="QJ100" s="6"/>
      <c r="QK100" s="6"/>
      <c r="QL100" s="6"/>
      <c r="QM100" s="6"/>
      <c r="QN100" s="6"/>
      <c r="QO100" s="6"/>
      <c r="QP100" s="6"/>
      <c r="QQ100" s="6"/>
      <c r="QR100" s="6"/>
      <c r="QS100" s="6"/>
      <c r="QT100" s="6"/>
      <c r="QU100" s="6"/>
      <c r="QV100" s="6"/>
      <c r="QW100" s="6"/>
      <c r="QX100" s="6"/>
      <c r="QY100" s="6"/>
      <c r="QZ100" s="6"/>
      <c r="RA100" s="6"/>
      <c r="RB100" s="6"/>
      <c r="RC100" s="6"/>
      <c r="RD100" s="6"/>
      <c r="RE100" s="6"/>
      <c r="RF100" s="6"/>
      <c r="RG100" s="6"/>
      <c r="RH100" s="6"/>
      <c r="RI100" s="6"/>
      <c r="RJ100" s="6"/>
      <c r="RK100" s="6"/>
      <c r="RL100" s="6"/>
      <c r="RM100" s="6"/>
      <c r="RN100" s="6"/>
      <c r="RO100" s="6"/>
      <c r="RP100" s="6"/>
      <c r="RQ100" s="6"/>
      <c r="RR100" s="6"/>
      <c r="RS100" s="6"/>
      <c r="RT100" s="6"/>
      <c r="RU100" s="6"/>
      <c r="RV100" s="6"/>
      <c r="RW100" s="6"/>
      <c r="RX100" s="6"/>
      <c r="RY100" s="6"/>
      <c r="RZ100" s="6"/>
      <c r="SA100" s="6"/>
      <c r="SB100" s="6"/>
      <c r="SC100" s="6"/>
      <c r="SD100" s="6"/>
      <c r="SE100" s="6"/>
      <c r="SF100" s="6"/>
      <c r="SG100" s="6"/>
      <c r="SH100" s="6"/>
      <c r="SI100" s="6"/>
      <c r="SJ100" s="6"/>
      <c r="SK100" s="6"/>
      <c r="SL100" s="6"/>
      <c r="SM100" s="6"/>
      <c r="SN100" s="6"/>
      <c r="SO100" s="6"/>
      <c r="SP100" s="6"/>
      <c r="SQ100" s="6"/>
      <c r="SR100" s="6"/>
      <c r="SS100" s="6"/>
      <c r="ST100" s="6"/>
      <c r="SU100" s="6"/>
      <c r="SV100" s="6"/>
      <c r="SW100" s="6"/>
      <c r="SX100" s="6"/>
      <c r="SY100" s="6"/>
      <c r="SZ100" s="6"/>
      <c r="TA100" s="6"/>
      <c r="TB100" s="6"/>
      <c r="TC100" s="6"/>
      <c r="TD100" s="6"/>
      <c r="TE100" s="6"/>
      <c r="TF100" s="6"/>
      <c r="TG100" s="6"/>
      <c r="TH100" s="6"/>
      <c r="TI100" s="6"/>
      <c r="TJ100" s="6"/>
      <c r="TK100" s="6"/>
      <c r="TL100" s="6"/>
      <c r="TM100" s="6"/>
      <c r="TN100" s="6"/>
      <c r="TO100" s="6"/>
      <c r="TP100" s="6"/>
      <c r="TQ100" s="6"/>
      <c r="TR100" s="6"/>
      <c r="TS100" s="6"/>
      <c r="TT100" s="6"/>
      <c r="TU100" s="6"/>
      <c r="TV100" s="6"/>
      <c r="TW100" s="6"/>
      <c r="TX100" s="6"/>
      <c r="TY100" s="6"/>
      <c r="TZ100" s="6"/>
      <c r="UA100" s="6"/>
      <c r="UB100" s="6"/>
      <c r="UC100" s="6"/>
      <c r="UD100" s="6"/>
      <c r="UE100" s="6"/>
      <c r="UF100" s="6"/>
      <c r="UG100" s="6"/>
      <c r="UH100" s="6"/>
      <c r="UI100" s="6"/>
      <c r="UJ100" s="6"/>
      <c r="UK100" s="6"/>
      <c r="UL100" s="6"/>
      <c r="UM100" s="6"/>
      <c r="UN100" s="6"/>
      <c r="UO100" s="6"/>
      <c r="UP100" s="6"/>
      <c r="UQ100" s="6"/>
      <c r="UR100" s="6"/>
      <c r="US100" s="6"/>
      <c r="UT100" s="6"/>
      <c r="UU100" s="6"/>
      <c r="UV100" s="6"/>
      <c r="UW100" s="6"/>
      <c r="UX100" s="6"/>
      <c r="UY100" s="6"/>
      <c r="UZ100" s="6"/>
      <c r="VA100" s="6"/>
      <c r="VB100" s="6"/>
      <c r="VC100" s="6"/>
      <c r="VD100" s="6"/>
      <c r="VE100" s="6"/>
      <c r="VF100" s="6"/>
      <c r="VG100" s="6"/>
      <c r="VH100" s="6"/>
      <c r="VI100" s="6"/>
      <c r="VJ100" s="6"/>
      <c r="VK100" s="6"/>
      <c r="VL100" s="6"/>
      <c r="VM100" s="6"/>
      <c r="VN100" s="6"/>
      <c r="VO100" s="6"/>
      <c r="VP100" s="6"/>
      <c r="VQ100" s="6"/>
      <c r="VR100" s="6"/>
      <c r="VS100" s="6"/>
      <c r="VT100" s="6"/>
      <c r="VU100" s="6"/>
      <c r="VV100" s="6"/>
      <c r="VW100" s="6"/>
      <c r="VX100" s="6"/>
      <c r="VY100" s="6"/>
      <c r="VZ100" s="6"/>
      <c r="WA100" s="6"/>
      <c r="WB100" s="6"/>
      <c r="WC100" s="6"/>
      <c r="WD100" s="6"/>
      <c r="WE100" s="6"/>
      <c r="WF100" s="6"/>
      <c r="WG100" s="6"/>
      <c r="WH100" s="6"/>
      <c r="WI100" s="6"/>
      <c r="WJ100" s="6"/>
      <c r="WK100" s="6"/>
      <c r="WL100" s="6"/>
      <c r="WM100" s="6"/>
      <c r="WN100" s="6"/>
      <c r="WO100" s="6"/>
      <c r="WP100" s="6"/>
      <c r="WQ100" s="6"/>
      <c r="WR100" s="6"/>
      <c r="WS100" s="6"/>
      <c r="WT100" s="6"/>
      <c r="WU100" s="6"/>
      <c r="WV100" s="6"/>
      <c r="WW100" s="6"/>
      <c r="WX100" s="6"/>
      <c r="WY100" s="6"/>
      <c r="WZ100" s="6"/>
      <c r="XA100" s="6"/>
      <c r="XB100" s="6"/>
      <c r="XC100" s="6"/>
      <c r="XD100" s="6"/>
      <c r="XE100" s="6"/>
      <c r="XF100" s="6"/>
      <c r="XG100" s="6"/>
      <c r="XH100" s="6"/>
      <c r="XI100" s="6"/>
      <c r="XJ100" s="6"/>
      <c r="XK100" s="6"/>
      <c r="XL100" s="6"/>
      <c r="XM100" s="6"/>
      <c r="XN100" s="6"/>
      <c r="XO100" s="6"/>
      <c r="XP100" s="6"/>
      <c r="XQ100" s="6"/>
      <c r="XR100" s="6"/>
      <c r="XS100" s="6"/>
      <c r="XT100" s="6"/>
      <c r="XU100" s="6"/>
      <c r="XV100" s="6"/>
      <c r="XW100" s="6"/>
      <c r="XX100" s="6"/>
      <c r="XY100" s="6"/>
      <c r="XZ100" s="6"/>
      <c r="YA100" s="6"/>
      <c r="YB100" s="6"/>
      <c r="YC100" s="6"/>
      <c r="YD100" s="6"/>
      <c r="YE100" s="6"/>
      <c r="YF100" s="6"/>
      <c r="YG100" s="6"/>
      <c r="YH100" s="6"/>
      <c r="YI100" s="6"/>
      <c r="YJ100" s="6"/>
      <c r="YK100" s="6"/>
      <c r="YL100" s="6"/>
      <c r="YM100" s="6"/>
      <c r="YN100" s="6"/>
      <c r="YO100" s="6"/>
      <c r="YP100" s="6"/>
      <c r="YQ100" s="6"/>
      <c r="YR100" s="6"/>
      <c r="YS100" s="6"/>
      <c r="YT100" s="6"/>
      <c r="YU100" s="6"/>
      <c r="YV100" s="6"/>
      <c r="YW100" s="6"/>
      <c r="YX100" s="6"/>
      <c r="YY100" s="6"/>
      <c r="YZ100" s="6"/>
      <c r="ZA100" s="6"/>
      <c r="ZB100" s="6"/>
      <c r="ZC100" s="6"/>
      <c r="ZD100" s="6"/>
      <c r="ZE100" s="6"/>
      <c r="ZF100" s="6"/>
      <c r="ZG100" s="6"/>
      <c r="ZH100" s="6"/>
      <c r="ZI100" s="6"/>
      <c r="ZJ100" s="6"/>
      <c r="ZK100" s="6"/>
      <c r="ZL100" s="6"/>
      <c r="ZM100" s="6"/>
      <c r="ZN100" s="6"/>
      <c r="ZO100" s="6"/>
      <c r="ZP100" s="6"/>
      <c r="ZQ100" s="6"/>
      <c r="ZR100" s="6"/>
      <c r="ZS100" s="6"/>
      <c r="ZT100" s="6"/>
      <c r="ZU100" s="6"/>
      <c r="ZV100" s="6"/>
      <c r="ZW100" s="6"/>
      <c r="ZX100" s="6"/>
      <c r="ZY100" s="6"/>
      <c r="ZZ100" s="6"/>
      <c r="AAA100" s="6"/>
      <c r="AAB100" s="6"/>
      <c r="AAC100" s="6"/>
      <c r="AAD100" s="6"/>
      <c r="AAE100" s="6"/>
      <c r="AAF100" s="6"/>
      <c r="AAG100" s="6"/>
      <c r="AAH100" s="6"/>
      <c r="AAI100" s="6"/>
      <c r="AAJ100" s="6"/>
      <c r="AAK100" s="6"/>
      <c r="AAL100" s="6"/>
      <c r="AAM100" s="6"/>
      <c r="AAN100" s="6"/>
      <c r="AAO100" s="6"/>
      <c r="AAP100" s="6"/>
      <c r="AAQ100" s="6"/>
      <c r="AAR100" s="6"/>
      <c r="AAS100" s="6"/>
      <c r="AAT100" s="6"/>
      <c r="AAU100" s="6"/>
      <c r="AAV100" s="6"/>
      <c r="AAW100" s="6"/>
      <c r="AAX100" s="6"/>
      <c r="AAY100" s="6"/>
      <c r="AAZ100" s="6"/>
      <c r="ABA100" s="6"/>
      <c r="ABB100" s="6"/>
      <c r="ABC100" s="6"/>
      <c r="ABD100" s="6"/>
      <c r="ABE100" s="6"/>
      <c r="ABF100" s="6"/>
      <c r="ABG100" s="6"/>
      <c r="ABH100" s="6"/>
      <c r="ABI100" s="6"/>
      <c r="ABJ100" s="6"/>
      <c r="ABK100" s="6"/>
      <c r="ABL100" s="6"/>
      <c r="ABM100" s="6"/>
      <c r="ABN100" s="6"/>
      <c r="ABO100" s="6"/>
      <c r="ABP100" s="6"/>
      <c r="ABQ100" s="6"/>
      <c r="ABR100" s="6"/>
      <c r="ABS100" s="6"/>
      <c r="ABT100" s="6"/>
      <c r="ABU100" s="6"/>
      <c r="ABV100" s="6"/>
      <c r="ABW100" s="6"/>
      <c r="ABX100" s="6"/>
      <c r="ABY100" s="6"/>
      <c r="ABZ100" s="6"/>
      <c r="ACA100" s="6"/>
      <c r="ACB100" s="6"/>
      <c r="ACC100" s="6"/>
      <c r="ACD100" s="6"/>
      <c r="ACE100" s="6"/>
      <c r="ACF100" s="6"/>
      <c r="ACG100" s="6"/>
      <c r="ACH100" s="6"/>
      <c r="ACI100" s="6"/>
      <c r="ACJ100" s="6"/>
      <c r="ACK100" s="6"/>
      <c r="ACL100" s="6"/>
      <c r="ACM100" s="6"/>
      <c r="ACN100" s="6"/>
      <c r="ACO100" s="6"/>
      <c r="ACP100" s="6"/>
      <c r="ACQ100" s="6"/>
      <c r="ACR100" s="6"/>
      <c r="ACS100" s="6"/>
      <c r="ACT100" s="6"/>
      <c r="ACU100" s="6"/>
      <c r="ACV100" s="6"/>
      <c r="ACW100" s="6"/>
      <c r="ACX100" s="6"/>
      <c r="ACY100" s="6"/>
      <c r="ACZ100" s="6"/>
      <c r="ADA100" s="6"/>
      <c r="ADB100" s="6"/>
      <c r="ADC100" s="6"/>
      <c r="ADD100" s="6"/>
      <c r="ADE100" s="6"/>
      <c r="ADF100" s="6"/>
      <c r="ADG100" s="6"/>
      <c r="ADH100" s="6"/>
      <c r="ADI100" s="6"/>
      <c r="ADJ100" s="6"/>
      <c r="ADK100" s="6"/>
      <c r="ADL100" s="6"/>
      <c r="ADM100" s="6"/>
      <c r="ADN100" s="6"/>
      <c r="ADO100" s="6"/>
      <c r="ADP100" s="6"/>
      <c r="ADQ100" s="6"/>
      <c r="ADR100" s="6"/>
      <c r="ADS100" s="6"/>
      <c r="ADT100" s="6"/>
      <c r="ADU100" s="6"/>
      <c r="ADV100" s="6"/>
      <c r="ADW100" s="6"/>
      <c r="ADX100" s="6"/>
      <c r="ADY100" s="6"/>
      <c r="ADZ100" s="6"/>
      <c r="AEA100" s="6"/>
      <c r="AEB100" s="6"/>
      <c r="AEC100" s="6"/>
      <c r="AED100" s="6"/>
      <c r="AEE100" s="6"/>
      <c r="AEF100" s="6"/>
      <c r="AEG100" s="6"/>
      <c r="AEH100" s="6"/>
      <c r="AEI100" s="6"/>
      <c r="AEJ100" s="6"/>
      <c r="AEK100" s="6"/>
      <c r="AEL100" s="6"/>
      <c r="AEM100" s="6"/>
      <c r="AEN100" s="6"/>
      <c r="AEO100" s="6"/>
      <c r="AEP100" s="6"/>
      <c r="AEQ100" s="6"/>
      <c r="AER100" s="6"/>
      <c r="AES100" s="6"/>
      <c r="AET100" s="6"/>
      <c r="AEU100" s="6"/>
      <c r="AEV100" s="6"/>
      <c r="AEW100" s="6"/>
      <c r="AEX100" s="6"/>
      <c r="AEY100" s="6"/>
      <c r="AEZ100" s="6"/>
      <c r="AFA100" s="6"/>
      <c r="AFB100" s="6"/>
      <c r="AFC100" s="6"/>
      <c r="AFD100" s="6"/>
      <c r="AFE100" s="6"/>
      <c r="AFF100" s="6"/>
      <c r="AFG100" s="6"/>
      <c r="AFH100" s="6"/>
      <c r="AFI100" s="6"/>
      <c r="AFJ100" s="6"/>
      <c r="AFK100" s="6"/>
      <c r="AFL100" s="6"/>
      <c r="AFM100" s="6"/>
      <c r="AFN100" s="6"/>
      <c r="AFO100" s="6"/>
      <c r="AFP100" s="6"/>
      <c r="AFQ100" s="6"/>
      <c r="AFR100" s="6"/>
      <c r="AFS100" s="6"/>
      <c r="AFT100" s="6"/>
      <c r="AFU100" s="6"/>
      <c r="AFV100" s="6"/>
      <c r="AFW100" s="6"/>
      <c r="AFX100" s="6"/>
      <c r="AFY100" s="6"/>
      <c r="AFZ100" s="6"/>
      <c r="AGA100" s="6"/>
      <c r="AGB100" s="6"/>
      <c r="AGC100" s="6"/>
      <c r="AGD100" s="6"/>
      <c r="AGE100" s="6"/>
      <c r="AGF100" s="6"/>
      <c r="AGG100" s="6"/>
      <c r="AGH100" s="6"/>
      <c r="AGI100" s="6"/>
      <c r="AGJ100" s="6"/>
      <c r="AGK100" s="6"/>
      <c r="AGL100" s="6"/>
      <c r="AGM100" s="6"/>
      <c r="AGN100" s="6"/>
      <c r="AGO100" s="6"/>
      <c r="AGP100" s="6"/>
      <c r="AGQ100" s="6"/>
      <c r="AGR100" s="6"/>
      <c r="AGS100" s="6"/>
      <c r="AGT100" s="6"/>
      <c r="AGU100" s="6"/>
      <c r="AGV100" s="6"/>
      <c r="AGW100" s="6"/>
      <c r="AGX100" s="6"/>
      <c r="AGY100" s="6"/>
      <c r="AGZ100" s="6"/>
      <c r="AHA100" s="6"/>
      <c r="AHB100" s="6"/>
      <c r="AHC100" s="6"/>
      <c r="AHD100" s="6"/>
      <c r="AHE100" s="6"/>
      <c r="AHF100" s="6"/>
      <c r="AHG100" s="6"/>
      <c r="AHH100" s="6"/>
      <c r="AHI100" s="6"/>
      <c r="AHJ100" s="6"/>
      <c r="AHK100" s="6"/>
      <c r="AHL100" s="6"/>
      <c r="AHM100" s="6"/>
      <c r="AHN100" s="6"/>
      <c r="AHO100" s="6"/>
      <c r="AHP100" s="6"/>
      <c r="AHQ100" s="6"/>
      <c r="AHR100" s="6"/>
      <c r="AHS100" s="6"/>
      <c r="AHT100" s="6"/>
      <c r="AHU100" s="6"/>
      <c r="AHV100" s="6"/>
      <c r="AHW100" s="6"/>
      <c r="AHX100" s="6"/>
      <c r="AHY100" s="6"/>
      <c r="AHZ100" s="6"/>
      <c r="AIA100" s="6"/>
      <c r="AIB100" s="6"/>
      <c r="AIC100" s="6"/>
      <c r="AID100" s="6"/>
      <c r="AIE100" s="6"/>
      <c r="AIF100" s="6"/>
      <c r="AIG100" s="6"/>
      <c r="AIH100" s="6"/>
      <c r="AII100" s="6"/>
      <c r="AIJ100" s="6"/>
      <c r="AIK100" s="6"/>
      <c r="AIL100" s="6"/>
      <c r="AIM100" s="6"/>
      <c r="AIN100" s="6"/>
      <c r="AIO100" s="6"/>
      <c r="AIP100" s="6"/>
      <c r="AIQ100" s="6"/>
      <c r="AIR100" s="6"/>
      <c r="AIS100" s="6"/>
      <c r="AIT100" s="6"/>
      <c r="AIU100" s="6"/>
      <c r="AIV100" s="6"/>
      <c r="AIW100" s="6"/>
      <c r="AIX100" s="6"/>
      <c r="AIY100" s="6"/>
      <c r="AIZ100" s="6"/>
      <c r="AJA100" s="6"/>
      <c r="AJB100" s="6"/>
      <c r="AJC100" s="6"/>
      <c r="AJD100" s="6"/>
      <c r="AJE100" s="6"/>
      <c r="AJF100" s="6"/>
      <c r="AJG100" s="6"/>
      <c r="AJH100" s="6"/>
      <c r="AJI100" s="6"/>
      <c r="AJJ100" s="6"/>
      <c r="AJK100" s="6"/>
      <c r="AJL100" s="6"/>
      <c r="AJM100" s="6"/>
      <c r="AJN100" s="6"/>
      <c r="AJO100" s="6"/>
      <c r="AJP100" s="6"/>
      <c r="AJQ100" s="6"/>
      <c r="AJR100" s="6"/>
      <c r="AJS100" s="6"/>
      <c r="AJT100" s="6"/>
      <c r="AJU100" s="6"/>
    </row>
    <row r="101" spans="1:957" s="299" customFormat="1" ht="27" customHeight="1" x14ac:dyDescent="0.3">
      <c r="A101" s="291" t="s">
        <v>117</v>
      </c>
      <c r="B101" s="266">
        <v>2250196</v>
      </c>
      <c r="C101" s="290"/>
      <c r="D101" s="231">
        <f t="shared" si="33"/>
        <v>0</v>
      </c>
      <c r="E101" s="231">
        <f t="shared" si="31"/>
        <v>0</v>
      </c>
      <c r="F101" s="81" t="e">
        <f t="shared" si="34"/>
        <v>#DIV/0!</v>
      </c>
      <c r="G101" s="293">
        <v>0</v>
      </c>
      <c r="H101" s="293"/>
      <c r="I101" s="81" t="e">
        <f t="shared" si="27"/>
        <v>#DIV/0!</v>
      </c>
      <c r="J101" s="29">
        <f t="shared" si="35"/>
        <v>0</v>
      </c>
      <c r="K101" s="22">
        <f t="shared" si="36"/>
        <v>0</v>
      </c>
      <c r="L101" s="294"/>
      <c r="M101" s="22">
        <f t="shared" si="26"/>
        <v>0</v>
      </c>
      <c r="N101" s="295"/>
      <c r="O101" s="295"/>
      <c r="P101" s="295"/>
      <c r="Q101" s="296"/>
      <c r="R101" s="296"/>
      <c r="S101" s="296"/>
      <c r="T101" s="296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8"/>
      <c r="AY101" s="298"/>
      <c r="AZ101" s="298"/>
      <c r="BA101" s="298"/>
      <c r="BB101" s="298"/>
    </row>
    <row r="102" spans="1:957" s="299" customFormat="1" ht="27" customHeight="1" x14ac:dyDescent="0.3">
      <c r="A102" s="291" t="s">
        <v>118</v>
      </c>
      <c r="B102" s="266">
        <v>2250205</v>
      </c>
      <c r="C102" s="290">
        <v>60500</v>
      </c>
      <c r="D102" s="231">
        <f t="shared" si="33"/>
        <v>60500</v>
      </c>
      <c r="E102" s="231">
        <f t="shared" si="31"/>
        <v>0</v>
      </c>
      <c r="F102" s="81">
        <f t="shared" si="34"/>
        <v>100</v>
      </c>
      <c r="G102" s="293">
        <v>60500</v>
      </c>
      <c r="H102" s="293">
        <v>60500</v>
      </c>
      <c r="I102" s="81">
        <f t="shared" si="27"/>
        <v>100</v>
      </c>
      <c r="J102" s="29">
        <f t="shared" si="35"/>
        <v>0</v>
      </c>
      <c r="K102" s="22">
        <f t="shared" si="36"/>
        <v>60500</v>
      </c>
      <c r="L102" s="294"/>
      <c r="M102" s="22">
        <f t="shared" si="26"/>
        <v>60500</v>
      </c>
      <c r="N102" s="295"/>
      <c r="O102" s="295"/>
      <c r="P102" s="295"/>
      <c r="Q102" s="296"/>
      <c r="R102" s="296"/>
      <c r="S102" s="296"/>
      <c r="T102" s="296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8"/>
      <c r="AY102" s="298"/>
      <c r="AZ102" s="298"/>
      <c r="BA102" s="298"/>
      <c r="BB102" s="298"/>
    </row>
    <row r="103" spans="1:957" s="286" customFormat="1" ht="18.75" customHeight="1" x14ac:dyDescent="0.3">
      <c r="A103" s="291" t="s">
        <v>119</v>
      </c>
      <c r="B103" s="266">
        <v>2250336</v>
      </c>
      <c r="C103" s="290"/>
      <c r="D103" s="231">
        <f t="shared" si="33"/>
        <v>0</v>
      </c>
      <c r="E103" s="231">
        <f t="shared" si="31"/>
        <v>0</v>
      </c>
      <c r="F103" s="81" t="e">
        <f t="shared" si="34"/>
        <v>#DIV/0!</v>
      </c>
      <c r="G103" s="231">
        <v>0</v>
      </c>
      <c r="H103" s="231"/>
      <c r="I103" s="81" t="e">
        <f t="shared" si="27"/>
        <v>#DIV/0!</v>
      </c>
      <c r="J103" s="29">
        <f t="shared" si="35"/>
        <v>0</v>
      </c>
      <c r="K103" s="22">
        <f t="shared" si="36"/>
        <v>0</v>
      </c>
      <c r="L103" s="268"/>
      <c r="M103" s="22">
        <f t="shared" si="26"/>
        <v>0</v>
      </c>
      <c r="N103" s="269"/>
      <c r="O103" s="269"/>
      <c r="P103" s="269"/>
      <c r="Q103" s="270"/>
      <c r="R103" s="270"/>
      <c r="S103" s="270"/>
      <c r="T103" s="270"/>
      <c r="U103" s="284"/>
      <c r="V103" s="284"/>
      <c r="W103" s="284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5"/>
      <c r="AY103" s="285"/>
      <c r="AZ103" s="285"/>
      <c r="BA103" s="285"/>
      <c r="BB103" s="285"/>
    </row>
    <row r="104" spans="1:957" ht="66" customHeight="1" x14ac:dyDescent="0.3">
      <c r="A104" s="300" t="s">
        <v>120</v>
      </c>
      <c r="B104" s="301">
        <v>2250469</v>
      </c>
      <c r="C104" s="290"/>
      <c r="D104" s="231">
        <f t="shared" si="33"/>
        <v>0</v>
      </c>
      <c r="E104" s="231">
        <f t="shared" si="31"/>
        <v>0</v>
      </c>
      <c r="F104" s="81" t="e">
        <f t="shared" si="34"/>
        <v>#DIV/0!</v>
      </c>
      <c r="G104" s="217">
        <v>0</v>
      </c>
      <c r="H104" s="217"/>
      <c r="I104" s="81" t="e">
        <f t="shared" si="27"/>
        <v>#DIV/0!</v>
      </c>
      <c r="J104" s="29">
        <f t="shared" si="35"/>
        <v>0</v>
      </c>
      <c r="K104" s="22">
        <f t="shared" si="36"/>
        <v>0</v>
      </c>
      <c r="L104" s="84"/>
      <c r="M104" s="22">
        <f t="shared" si="26"/>
        <v>0</v>
      </c>
      <c r="N104" s="85"/>
      <c r="O104" s="85"/>
      <c r="P104" s="85"/>
      <c r="Q104" s="3"/>
      <c r="R104" s="3"/>
      <c r="S104" s="3"/>
      <c r="T104" s="3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5"/>
      <c r="AY104" s="5"/>
      <c r="AZ104" s="5"/>
      <c r="BA104" s="5"/>
      <c r="BB104" s="5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  <c r="IW104" s="6"/>
      <c r="IX104" s="6"/>
      <c r="IY104" s="6"/>
      <c r="IZ104" s="6"/>
      <c r="JA104" s="6"/>
      <c r="JB104" s="6"/>
      <c r="JC104" s="6"/>
      <c r="JD104" s="6"/>
      <c r="JE104" s="6"/>
      <c r="JF104" s="6"/>
      <c r="JG104" s="6"/>
      <c r="JH104" s="6"/>
      <c r="JI104" s="6"/>
      <c r="JJ104" s="6"/>
      <c r="JK104" s="6"/>
      <c r="JL104" s="6"/>
      <c r="JM104" s="6"/>
      <c r="JN104" s="6"/>
      <c r="JO104" s="6"/>
      <c r="JP104" s="6"/>
      <c r="JQ104" s="6"/>
      <c r="JR104" s="6"/>
      <c r="JS104" s="6"/>
      <c r="JT104" s="6"/>
      <c r="JU104" s="6"/>
      <c r="JV104" s="6"/>
      <c r="JW104" s="6"/>
      <c r="JX104" s="6"/>
      <c r="JY104" s="6"/>
      <c r="JZ104" s="6"/>
      <c r="KA104" s="6"/>
      <c r="KB104" s="6"/>
      <c r="KC104" s="6"/>
      <c r="KD104" s="6"/>
      <c r="KE104" s="6"/>
      <c r="KF104" s="6"/>
      <c r="KG104" s="6"/>
      <c r="KH104" s="6"/>
      <c r="KI104" s="6"/>
      <c r="KJ104" s="6"/>
      <c r="KK104" s="6"/>
      <c r="KL104" s="6"/>
      <c r="KM104" s="6"/>
      <c r="KN104" s="6"/>
      <c r="KO104" s="6"/>
      <c r="KP104" s="6"/>
      <c r="KQ104" s="6"/>
      <c r="KR104" s="6"/>
      <c r="KS104" s="6"/>
      <c r="KT104" s="6"/>
      <c r="KU104" s="6"/>
      <c r="KV104" s="6"/>
      <c r="KW104" s="6"/>
      <c r="KX104" s="6"/>
      <c r="KY104" s="6"/>
      <c r="KZ104" s="6"/>
      <c r="LA104" s="6"/>
      <c r="LB104" s="6"/>
      <c r="LC104" s="6"/>
      <c r="LD104" s="6"/>
      <c r="LE104" s="6"/>
      <c r="LF104" s="6"/>
      <c r="LG104" s="6"/>
      <c r="LH104" s="6"/>
      <c r="LI104" s="6"/>
      <c r="LJ104" s="6"/>
      <c r="LK104" s="6"/>
      <c r="LL104" s="6"/>
      <c r="LM104" s="6"/>
      <c r="LN104" s="6"/>
      <c r="LO104" s="6"/>
      <c r="LP104" s="6"/>
      <c r="LQ104" s="6"/>
      <c r="LR104" s="6"/>
      <c r="LS104" s="6"/>
      <c r="LT104" s="6"/>
      <c r="LU104" s="6"/>
      <c r="LV104" s="6"/>
      <c r="LW104" s="6"/>
      <c r="LX104" s="6"/>
      <c r="LY104" s="6"/>
      <c r="LZ104" s="6"/>
      <c r="MA104" s="6"/>
      <c r="MB104" s="6"/>
      <c r="MC104" s="6"/>
      <c r="MD104" s="6"/>
      <c r="ME104" s="6"/>
      <c r="MF104" s="6"/>
      <c r="MG104" s="6"/>
      <c r="MH104" s="6"/>
      <c r="MI104" s="6"/>
      <c r="MJ104" s="6"/>
      <c r="MK104" s="6"/>
      <c r="ML104" s="6"/>
      <c r="MM104" s="6"/>
      <c r="MN104" s="6"/>
      <c r="MO104" s="6"/>
      <c r="MP104" s="6"/>
      <c r="MQ104" s="6"/>
      <c r="MR104" s="6"/>
      <c r="MS104" s="6"/>
      <c r="MT104" s="6"/>
      <c r="MU104" s="6"/>
      <c r="MV104" s="6"/>
      <c r="MW104" s="6"/>
      <c r="MX104" s="6"/>
      <c r="MY104" s="6"/>
      <c r="MZ104" s="6"/>
      <c r="NA104" s="6"/>
      <c r="NB104" s="6"/>
      <c r="NC104" s="6"/>
      <c r="ND104" s="6"/>
      <c r="NE104" s="6"/>
      <c r="NF104" s="6"/>
      <c r="NG104" s="6"/>
      <c r="NH104" s="6"/>
      <c r="NI104" s="6"/>
      <c r="NJ104" s="6"/>
      <c r="NK104" s="6"/>
      <c r="NL104" s="6"/>
      <c r="NM104" s="6"/>
      <c r="NN104" s="6"/>
      <c r="NO104" s="6"/>
      <c r="NP104" s="6"/>
      <c r="NQ104" s="6"/>
      <c r="NR104" s="6"/>
      <c r="NS104" s="6"/>
      <c r="NT104" s="6"/>
      <c r="NU104" s="6"/>
      <c r="NV104" s="6"/>
      <c r="NW104" s="6"/>
      <c r="NX104" s="6"/>
      <c r="NY104" s="6"/>
      <c r="NZ104" s="6"/>
      <c r="OA104" s="6"/>
      <c r="OB104" s="6"/>
      <c r="OC104" s="6"/>
      <c r="OD104" s="6"/>
      <c r="OE104" s="6"/>
      <c r="OF104" s="6"/>
      <c r="OG104" s="6"/>
      <c r="OH104" s="6"/>
      <c r="OI104" s="6"/>
      <c r="OJ104" s="6"/>
      <c r="OK104" s="6"/>
      <c r="OL104" s="6"/>
      <c r="OM104" s="6"/>
      <c r="ON104" s="6"/>
      <c r="OO104" s="6"/>
      <c r="OP104" s="6"/>
      <c r="OQ104" s="6"/>
      <c r="OR104" s="6"/>
      <c r="OS104" s="6"/>
      <c r="OT104" s="6"/>
      <c r="OU104" s="6"/>
      <c r="OV104" s="6"/>
      <c r="OW104" s="6"/>
      <c r="OX104" s="6"/>
      <c r="OY104" s="6"/>
      <c r="OZ104" s="6"/>
      <c r="PA104" s="6"/>
      <c r="PB104" s="6"/>
      <c r="PC104" s="6"/>
      <c r="PD104" s="6"/>
      <c r="PE104" s="6"/>
      <c r="PF104" s="6"/>
      <c r="PG104" s="6"/>
      <c r="PH104" s="6"/>
      <c r="PI104" s="6"/>
      <c r="PJ104" s="6"/>
      <c r="PK104" s="6"/>
      <c r="PL104" s="6"/>
      <c r="PM104" s="6"/>
      <c r="PN104" s="6"/>
      <c r="PO104" s="6"/>
      <c r="PP104" s="6"/>
      <c r="PQ104" s="6"/>
      <c r="PR104" s="6"/>
      <c r="PS104" s="6"/>
      <c r="PT104" s="6"/>
      <c r="PU104" s="6"/>
      <c r="PV104" s="6"/>
      <c r="PW104" s="6"/>
      <c r="PX104" s="6"/>
      <c r="PY104" s="6"/>
      <c r="PZ104" s="6"/>
      <c r="QA104" s="6"/>
      <c r="QB104" s="6"/>
      <c r="QC104" s="6"/>
      <c r="QD104" s="6"/>
      <c r="QE104" s="6"/>
      <c r="QF104" s="6"/>
      <c r="QG104" s="6"/>
      <c r="QH104" s="6"/>
      <c r="QI104" s="6"/>
      <c r="QJ104" s="6"/>
      <c r="QK104" s="6"/>
      <c r="QL104" s="6"/>
      <c r="QM104" s="6"/>
      <c r="QN104" s="6"/>
      <c r="QO104" s="6"/>
      <c r="QP104" s="6"/>
      <c r="QQ104" s="6"/>
      <c r="QR104" s="6"/>
      <c r="QS104" s="6"/>
      <c r="QT104" s="6"/>
      <c r="QU104" s="6"/>
      <c r="QV104" s="6"/>
      <c r="QW104" s="6"/>
      <c r="QX104" s="6"/>
      <c r="QY104" s="6"/>
      <c r="QZ104" s="6"/>
      <c r="RA104" s="6"/>
      <c r="RB104" s="6"/>
      <c r="RC104" s="6"/>
      <c r="RD104" s="6"/>
      <c r="RE104" s="6"/>
      <c r="RF104" s="6"/>
      <c r="RG104" s="6"/>
      <c r="RH104" s="6"/>
      <c r="RI104" s="6"/>
      <c r="RJ104" s="6"/>
      <c r="RK104" s="6"/>
      <c r="RL104" s="6"/>
      <c r="RM104" s="6"/>
      <c r="RN104" s="6"/>
      <c r="RO104" s="6"/>
      <c r="RP104" s="6"/>
      <c r="RQ104" s="6"/>
      <c r="RR104" s="6"/>
      <c r="RS104" s="6"/>
      <c r="RT104" s="6"/>
      <c r="RU104" s="6"/>
      <c r="RV104" s="6"/>
      <c r="RW104" s="6"/>
      <c r="RX104" s="6"/>
      <c r="RY104" s="6"/>
      <c r="RZ104" s="6"/>
      <c r="SA104" s="6"/>
      <c r="SB104" s="6"/>
      <c r="SC104" s="6"/>
      <c r="SD104" s="6"/>
      <c r="SE104" s="6"/>
      <c r="SF104" s="6"/>
      <c r="SG104" s="6"/>
      <c r="SH104" s="6"/>
      <c r="SI104" s="6"/>
      <c r="SJ104" s="6"/>
      <c r="SK104" s="6"/>
      <c r="SL104" s="6"/>
      <c r="SM104" s="6"/>
      <c r="SN104" s="6"/>
      <c r="SO104" s="6"/>
      <c r="SP104" s="6"/>
      <c r="SQ104" s="6"/>
      <c r="SR104" s="6"/>
      <c r="SS104" s="6"/>
      <c r="ST104" s="6"/>
      <c r="SU104" s="6"/>
      <c r="SV104" s="6"/>
      <c r="SW104" s="6"/>
      <c r="SX104" s="6"/>
      <c r="SY104" s="6"/>
      <c r="SZ104" s="6"/>
      <c r="TA104" s="6"/>
      <c r="TB104" s="6"/>
      <c r="TC104" s="6"/>
      <c r="TD104" s="6"/>
      <c r="TE104" s="6"/>
      <c r="TF104" s="6"/>
      <c r="TG104" s="6"/>
      <c r="TH104" s="6"/>
      <c r="TI104" s="6"/>
      <c r="TJ104" s="6"/>
      <c r="TK104" s="6"/>
      <c r="TL104" s="6"/>
      <c r="TM104" s="6"/>
      <c r="TN104" s="6"/>
      <c r="TO104" s="6"/>
      <c r="TP104" s="6"/>
      <c r="TQ104" s="6"/>
      <c r="TR104" s="6"/>
      <c r="TS104" s="6"/>
      <c r="TT104" s="6"/>
      <c r="TU104" s="6"/>
      <c r="TV104" s="6"/>
      <c r="TW104" s="6"/>
      <c r="TX104" s="6"/>
      <c r="TY104" s="6"/>
      <c r="TZ104" s="6"/>
      <c r="UA104" s="6"/>
      <c r="UB104" s="6"/>
      <c r="UC104" s="6"/>
      <c r="UD104" s="6"/>
      <c r="UE104" s="6"/>
      <c r="UF104" s="6"/>
      <c r="UG104" s="6"/>
      <c r="UH104" s="6"/>
      <c r="UI104" s="6"/>
      <c r="UJ104" s="6"/>
      <c r="UK104" s="6"/>
      <c r="UL104" s="6"/>
      <c r="UM104" s="6"/>
      <c r="UN104" s="6"/>
      <c r="UO104" s="6"/>
      <c r="UP104" s="6"/>
      <c r="UQ104" s="6"/>
      <c r="UR104" s="6"/>
      <c r="US104" s="6"/>
      <c r="UT104" s="6"/>
      <c r="UU104" s="6"/>
      <c r="UV104" s="6"/>
      <c r="UW104" s="6"/>
      <c r="UX104" s="6"/>
      <c r="UY104" s="6"/>
      <c r="UZ104" s="6"/>
      <c r="VA104" s="6"/>
      <c r="VB104" s="6"/>
      <c r="VC104" s="6"/>
      <c r="VD104" s="6"/>
      <c r="VE104" s="6"/>
      <c r="VF104" s="6"/>
      <c r="VG104" s="6"/>
      <c r="VH104" s="6"/>
      <c r="VI104" s="6"/>
      <c r="VJ104" s="6"/>
      <c r="VK104" s="6"/>
      <c r="VL104" s="6"/>
      <c r="VM104" s="6"/>
      <c r="VN104" s="6"/>
      <c r="VO104" s="6"/>
      <c r="VP104" s="6"/>
      <c r="VQ104" s="6"/>
      <c r="VR104" s="6"/>
      <c r="VS104" s="6"/>
      <c r="VT104" s="6"/>
      <c r="VU104" s="6"/>
      <c r="VV104" s="6"/>
      <c r="VW104" s="6"/>
      <c r="VX104" s="6"/>
      <c r="VY104" s="6"/>
      <c r="VZ104" s="6"/>
      <c r="WA104" s="6"/>
      <c r="WB104" s="6"/>
      <c r="WC104" s="6"/>
      <c r="WD104" s="6"/>
      <c r="WE104" s="6"/>
      <c r="WF104" s="6"/>
      <c r="WG104" s="6"/>
      <c r="WH104" s="6"/>
      <c r="WI104" s="6"/>
      <c r="WJ104" s="6"/>
      <c r="WK104" s="6"/>
      <c r="WL104" s="6"/>
      <c r="WM104" s="6"/>
      <c r="WN104" s="6"/>
      <c r="WO104" s="6"/>
      <c r="WP104" s="6"/>
      <c r="WQ104" s="6"/>
      <c r="WR104" s="6"/>
      <c r="WS104" s="6"/>
      <c r="WT104" s="6"/>
      <c r="WU104" s="6"/>
      <c r="WV104" s="6"/>
      <c r="WW104" s="6"/>
      <c r="WX104" s="6"/>
      <c r="WY104" s="6"/>
      <c r="WZ104" s="6"/>
      <c r="XA104" s="6"/>
      <c r="XB104" s="6"/>
      <c r="XC104" s="6"/>
      <c r="XD104" s="6"/>
      <c r="XE104" s="6"/>
      <c r="XF104" s="6"/>
      <c r="XG104" s="6"/>
      <c r="XH104" s="6"/>
      <c r="XI104" s="6"/>
      <c r="XJ104" s="6"/>
      <c r="XK104" s="6"/>
      <c r="XL104" s="6"/>
      <c r="XM104" s="6"/>
      <c r="XN104" s="6"/>
      <c r="XO104" s="6"/>
      <c r="XP104" s="6"/>
      <c r="XQ104" s="6"/>
      <c r="XR104" s="6"/>
      <c r="XS104" s="6"/>
      <c r="XT104" s="6"/>
      <c r="XU104" s="6"/>
      <c r="XV104" s="6"/>
      <c r="XW104" s="6"/>
      <c r="XX104" s="6"/>
      <c r="XY104" s="6"/>
      <c r="XZ104" s="6"/>
      <c r="YA104" s="6"/>
      <c r="YB104" s="6"/>
      <c r="YC104" s="6"/>
      <c r="YD104" s="6"/>
      <c r="YE104" s="6"/>
      <c r="YF104" s="6"/>
      <c r="YG104" s="6"/>
      <c r="YH104" s="6"/>
      <c r="YI104" s="6"/>
      <c r="YJ104" s="6"/>
      <c r="YK104" s="6"/>
      <c r="YL104" s="6"/>
      <c r="YM104" s="6"/>
      <c r="YN104" s="6"/>
      <c r="YO104" s="6"/>
      <c r="YP104" s="6"/>
      <c r="YQ104" s="6"/>
      <c r="YR104" s="6"/>
      <c r="YS104" s="6"/>
      <c r="YT104" s="6"/>
      <c r="YU104" s="6"/>
      <c r="YV104" s="6"/>
      <c r="YW104" s="6"/>
      <c r="YX104" s="6"/>
      <c r="YY104" s="6"/>
      <c r="YZ104" s="6"/>
      <c r="ZA104" s="6"/>
      <c r="ZB104" s="6"/>
      <c r="ZC104" s="6"/>
      <c r="ZD104" s="6"/>
      <c r="ZE104" s="6"/>
      <c r="ZF104" s="6"/>
      <c r="ZG104" s="6"/>
      <c r="ZH104" s="6"/>
      <c r="ZI104" s="6"/>
      <c r="ZJ104" s="6"/>
      <c r="ZK104" s="6"/>
      <c r="ZL104" s="6"/>
      <c r="ZM104" s="6"/>
      <c r="ZN104" s="6"/>
      <c r="ZO104" s="6"/>
      <c r="ZP104" s="6"/>
      <c r="ZQ104" s="6"/>
      <c r="ZR104" s="6"/>
      <c r="ZS104" s="6"/>
      <c r="ZT104" s="6"/>
      <c r="ZU104" s="6"/>
      <c r="ZV104" s="6"/>
      <c r="ZW104" s="6"/>
      <c r="ZX104" s="6"/>
      <c r="ZY104" s="6"/>
      <c r="ZZ104" s="6"/>
      <c r="AAA104" s="6"/>
      <c r="AAB104" s="6"/>
      <c r="AAC104" s="6"/>
      <c r="AAD104" s="6"/>
      <c r="AAE104" s="6"/>
      <c r="AAF104" s="6"/>
      <c r="AAG104" s="6"/>
      <c r="AAH104" s="6"/>
      <c r="AAI104" s="6"/>
      <c r="AAJ104" s="6"/>
      <c r="AAK104" s="6"/>
      <c r="AAL104" s="6"/>
      <c r="AAM104" s="6"/>
      <c r="AAN104" s="6"/>
      <c r="AAO104" s="6"/>
      <c r="AAP104" s="6"/>
      <c r="AAQ104" s="6"/>
      <c r="AAR104" s="6"/>
      <c r="AAS104" s="6"/>
      <c r="AAT104" s="6"/>
      <c r="AAU104" s="6"/>
      <c r="AAV104" s="6"/>
      <c r="AAW104" s="6"/>
      <c r="AAX104" s="6"/>
      <c r="AAY104" s="6"/>
      <c r="AAZ104" s="6"/>
      <c r="ABA104" s="6"/>
      <c r="ABB104" s="6"/>
      <c r="ABC104" s="6"/>
      <c r="ABD104" s="6"/>
      <c r="ABE104" s="6"/>
      <c r="ABF104" s="6"/>
      <c r="ABG104" s="6"/>
      <c r="ABH104" s="6"/>
      <c r="ABI104" s="6"/>
      <c r="ABJ104" s="6"/>
      <c r="ABK104" s="6"/>
      <c r="ABL104" s="6"/>
      <c r="ABM104" s="6"/>
      <c r="ABN104" s="6"/>
      <c r="ABO104" s="6"/>
      <c r="ABP104" s="6"/>
      <c r="ABQ104" s="6"/>
      <c r="ABR104" s="6"/>
      <c r="ABS104" s="6"/>
      <c r="ABT104" s="6"/>
      <c r="ABU104" s="6"/>
      <c r="ABV104" s="6"/>
      <c r="ABW104" s="6"/>
      <c r="ABX104" s="6"/>
      <c r="ABY104" s="6"/>
      <c r="ABZ104" s="6"/>
      <c r="ACA104" s="6"/>
      <c r="ACB104" s="6"/>
      <c r="ACC104" s="6"/>
      <c r="ACD104" s="6"/>
      <c r="ACE104" s="6"/>
      <c r="ACF104" s="6"/>
      <c r="ACG104" s="6"/>
      <c r="ACH104" s="6"/>
      <c r="ACI104" s="6"/>
      <c r="ACJ104" s="6"/>
      <c r="ACK104" s="6"/>
      <c r="ACL104" s="6"/>
      <c r="ACM104" s="6"/>
      <c r="ACN104" s="6"/>
      <c r="ACO104" s="6"/>
      <c r="ACP104" s="6"/>
      <c r="ACQ104" s="6"/>
      <c r="ACR104" s="6"/>
      <c r="ACS104" s="6"/>
      <c r="ACT104" s="6"/>
      <c r="ACU104" s="6"/>
      <c r="ACV104" s="6"/>
      <c r="ACW104" s="6"/>
      <c r="ACX104" s="6"/>
      <c r="ACY104" s="6"/>
      <c r="ACZ104" s="6"/>
      <c r="ADA104" s="6"/>
      <c r="ADB104" s="6"/>
      <c r="ADC104" s="6"/>
      <c r="ADD104" s="6"/>
      <c r="ADE104" s="6"/>
      <c r="ADF104" s="6"/>
      <c r="ADG104" s="6"/>
      <c r="ADH104" s="6"/>
      <c r="ADI104" s="6"/>
      <c r="ADJ104" s="6"/>
      <c r="ADK104" s="6"/>
      <c r="ADL104" s="6"/>
      <c r="ADM104" s="6"/>
      <c r="ADN104" s="6"/>
      <c r="ADO104" s="6"/>
      <c r="ADP104" s="6"/>
      <c r="ADQ104" s="6"/>
      <c r="ADR104" s="6"/>
      <c r="ADS104" s="6"/>
      <c r="ADT104" s="6"/>
      <c r="ADU104" s="6"/>
      <c r="ADV104" s="6"/>
      <c r="ADW104" s="6"/>
      <c r="ADX104" s="6"/>
      <c r="ADY104" s="6"/>
      <c r="ADZ104" s="6"/>
      <c r="AEA104" s="6"/>
      <c r="AEB104" s="6"/>
      <c r="AEC104" s="6"/>
      <c r="AED104" s="6"/>
      <c r="AEE104" s="6"/>
      <c r="AEF104" s="6"/>
      <c r="AEG104" s="6"/>
      <c r="AEH104" s="6"/>
      <c r="AEI104" s="6"/>
      <c r="AEJ104" s="6"/>
      <c r="AEK104" s="6"/>
      <c r="AEL104" s="6"/>
      <c r="AEM104" s="6"/>
      <c r="AEN104" s="6"/>
      <c r="AEO104" s="6"/>
      <c r="AEP104" s="6"/>
      <c r="AEQ104" s="6"/>
      <c r="AER104" s="6"/>
      <c r="AES104" s="6"/>
      <c r="AET104" s="6"/>
      <c r="AEU104" s="6"/>
      <c r="AEV104" s="6"/>
      <c r="AEW104" s="6"/>
      <c r="AEX104" s="6"/>
      <c r="AEY104" s="6"/>
      <c r="AEZ104" s="6"/>
      <c r="AFA104" s="6"/>
      <c r="AFB104" s="6"/>
      <c r="AFC104" s="6"/>
      <c r="AFD104" s="6"/>
      <c r="AFE104" s="6"/>
      <c r="AFF104" s="6"/>
      <c r="AFG104" s="6"/>
      <c r="AFH104" s="6"/>
      <c r="AFI104" s="6"/>
      <c r="AFJ104" s="6"/>
      <c r="AFK104" s="6"/>
      <c r="AFL104" s="6"/>
      <c r="AFM104" s="6"/>
      <c r="AFN104" s="6"/>
      <c r="AFO104" s="6"/>
      <c r="AFP104" s="6"/>
      <c r="AFQ104" s="6"/>
      <c r="AFR104" s="6"/>
      <c r="AFS104" s="6"/>
      <c r="AFT104" s="6"/>
      <c r="AFU104" s="6"/>
      <c r="AFV104" s="6"/>
      <c r="AFW104" s="6"/>
      <c r="AFX104" s="6"/>
      <c r="AFY104" s="6"/>
      <c r="AFZ104" s="6"/>
      <c r="AGA104" s="6"/>
      <c r="AGB104" s="6"/>
      <c r="AGC104" s="6"/>
      <c r="AGD104" s="6"/>
      <c r="AGE104" s="6"/>
      <c r="AGF104" s="6"/>
      <c r="AGG104" s="6"/>
      <c r="AGH104" s="6"/>
      <c r="AGI104" s="6"/>
      <c r="AGJ104" s="6"/>
      <c r="AGK104" s="6"/>
      <c r="AGL104" s="6"/>
      <c r="AGM104" s="6"/>
      <c r="AGN104" s="6"/>
      <c r="AGO104" s="6"/>
      <c r="AGP104" s="6"/>
      <c r="AGQ104" s="6"/>
      <c r="AGR104" s="6"/>
      <c r="AGS104" s="6"/>
      <c r="AGT104" s="6"/>
      <c r="AGU104" s="6"/>
      <c r="AGV104" s="6"/>
      <c r="AGW104" s="6"/>
      <c r="AGX104" s="6"/>
      <c r="AGY104" s="6"/>
      <c r="AGZ104" s="6"/>
      <c r="AHA104" s="6"/>
      <c r="AHB104" s="6"/>
      <c r="AHC104" s="6"/>
      <c r="AHD104" s="6"/>
      <c r="AHE104" s="6"/>
      <c r="AHF104" s="6"/>
      <c r="AHG104" s="6"/>
      <c r="AHH104" s="6"/>
      <c r="AHI104" s="6"/>
      <c r="AHJ104" s="6"/>
      <c r="AHK104" s="6"/>
      <c r="AHL104" s="6"/>
      <c r="AHM104" s="6"/>
      <c r="AHN104" s="6"/>
      <c r="AHO104" s="6"/>
      <c r="AHP104" s="6"/>
      <c r="AHQ104" s="6"/>
      <c r="AHR104" s="6"/>
      <c r="AHS104" s="6"/>
      <c r="AHT104" s="6"/>
      <c r="AHU104" s="6"/>
      <c r="AHV104" s="6"/>
      <c r="AHW104" s="6"/>
      <c r="AHX104" s="6"/>
      <c r="AHY104" s="6"/>
      <c r="AHZ104" s="6"/>
      <c r="AIA104" s="6"/>
      <c r="AIB104" s="6"/>
      <c r="AIC104" s="6"/>
      <c r="AID104" s="6"/>
      <c r="AIE104" s="6"/>
      <c r="AIF104" s="6"/>
      <c r="AIG104" s="6"/>
      <c r="AIH104" s="6"/>
      <c r="AII104" s="6"/>
      <c r="AIJ104" s="6"/>
      <c r="AIK104" s="6"/>
      <c r="AIL104" s="6"/>
      <c r="AIM104" s="6"/>
      <c r="AIN104" s="6"/>
      <c r="AIO104" s="6"/>
      <c r="AIP104" s="6"/>
      <c r="AIQ104" s="6"/>
      <c r="AIR104" s="6"/>
      <c r="AIS104" s="6"/>
      <c r="AIT104" s="6"/>
      <c r="AIU104" s="6"/>
      <c r="AIV104" s="6"/>
      <c r="AIW104" s="6"/>
      <c r="AIX104" s="6"/>
      <c r="AIY104" s="6"/>
      <c r="AIZ104" s="6"/>
      <c r="AJA104" s="6"/>
      <c r="AJB104" s="6"/>
      <c r="AJC104" s="6"/>
      <c r="AJD104" s="6"/>
      <c r="AJE104" s="6"/>
      <c r="AJF104" s="6"/>
      <c r="AJG104" s="6"/>
      <c r="AJH104" s="6"/>
      <c r="AJI104" s="6"/>
      <c r="AJJ104" s="6"/>
      <c r="AJK104" s="6"/>
      <c r="AJL104" s="6"/>
      <c r="AJM104" s="6"/>
      <c r="AJN104" s="6"/>
      <c r="AJO104" s="6"/>
      <c r="AJP104" s="6"/>
      <c r="AJQ104" s="6"/>
      <c r="AJR104" s="6"/>
      <c r="AJS104" s="6"/>
      <c r="AJT104" s="6"/>
      <c r="AJU104" s="6"/>
    </row>
    <row r="105" spans="1:957" ht="78.75" customHeight="1" x14ac:dyDescent="0.3">
      <c r="A105" s="300" t="s">
        <v>121</v>
      </c>
      <c r="B105" s="302">
        <v>2250471</v>
      </c>
      <c r="C105" s="290">
        <v>42000</v>
      </c>
      <c r="D105" s="231">
        <f t="shared" si="33"/>
        <v>42000</v>
      </c>
      <c r="E105" s="231">
        <f t="shared" si="31"/>
        <v>0</v>
      </c>
      <c r="F105" s="81">
        <f t="shared" si="34"/>
        <v>100</v>
      </c>
      <c r="G105" s="217">
        <v>42000</v>
      </c>
      <c r="H105" s="217">
        <v>42000</v>
      </c>
      <c r="I105" s="81">
        <f t="shared" si="27"/>
        <v>100</v>
      </c>
      <c r="J105" s="29">
        <f t="shared" si="35"/>
        <v>0</v>
      </c>
      <c r="K105" s="22">
        <f t="shared" si="36"/>
        <v>42000</v>
      </c>
      <c r="L105" s="84"/>
      <c r="M105" s="22">
        <f t="shared" si="26"/>
        <v>42000</v>
      </c>
      <c r="N105" s="85"/>
      <c r="O105" s="85"/>
      <c r="P105" s="85"/>
      <c r="Q105" s="3"/>
      <c r="R105" s="3"/>
      <c r="S105" s="3"/>
      <c r="T105" s="3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5"/>
      <c r="AY105" s="5"/>
      <c r="AZ105" s="5"/>
      <c r="BA105" s="5"/>
      <c r="BB105" s="5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  <c r="IW105" s="6"/>
      <c r="IX105" s="6"/>
      <c r="IY105" s="6"/>
      <c r="IZ105" s="6"/>
      <c r="JA105" s="6"/>
      <c r="JB105" s="6"/>
      <c r="JC105" s="6"/>
      <c r="JD105" s="6"/>
      <c r="JE105" s="6"/>
      <c r="JF105" s="6"/>
      <c r="JG105" s="6"/>
      <c r="JH105" s="6"/>
      <c r="JI105" s="6"/>
      <c r="JJ105" s="6"/>
      <c r="JK105" s="6"/>
      <c r="JL105" s="6"/>
      <c r="JM105" s="6"/>
      <c r="JN105" s="6"/>
      <c r="JO105" s="6"/>
      <c r="JP105" s="6"/>
      <c r="JQ105" s="6"/>
      <c r="JR105" s="6"/>
      <c r="JS105" s="6"/>
      <c r="JT105" s="6"/>
      <c r="JU105" s="6"/>
      <c r="JV105" s="6"/>
      <c r="JW105" s="6"/>
      <c r="JX105" s="6"/>
      <c r="JY105" s="6"/>
      <c r="JZ105" s="6"/>
      <c r="KA105" s="6"/>
      <c r="KB105" s="6"/>
      <c r="KC105" s="6"/>
      <c r="KD105" s="6"/>
      <c r="KE105" s="6"/>
      <c r="KF105" s="6"/>
      <c r="KG105" s="6"/>
      <c r="KH105" s="6"/>
      <c r="KI105" s="6"/>
      <c r="KJ105" s="6"/>
      <c r="KK105" s="6"/>
      <c r="KL105" s="6"/>
      <c r="KM105" s="6"/>
      <c r="KN105" s="6"/>
      <c r="KO105" s="6"/>
      <c r="KP105" s="6"/>
      <c r="KQ105" s="6"/>
      <c r="KR105" s="6"/>
      <c r="KS105" s="6"/>
      <c r="KT105" s="6"/>
      <c r="KU105" s="6"/>
      <c r="KV105" s="6"/>
      <c r="KW105" s="6"/>
      <c r="KX105" s="6"/>
      <c r="KY105" s="6"/>
      <c r="KZ105" s="6"/>
      <c r="LA105" s="6"/>
      <c r="LB105" s="6"/>
      <c r="LC105" s="6"/>
      <c r="LD105" s="6"/>
      <c r="LE105" s="6"/>
      <c r="LF105" s="6"/>
      <c r="LG105" s="6"/>
      <c r="LH105" s="6"/>
      <c r="LI105" s="6"/>
      <c r="LJ105" s="6"/>
      <c r="LK105" s="6"/>
      <c r="LL105" s="6"/>
      <c r="LM105" s="6"/>
      <c r="LN105" s="6"/>
      <c r="LO105" s="6"/>
      <c r="LP105" s="6"/>
      <c r="LQ105" s="6"/>
      <c r="LR105" s="6"/>
      <c r="LS105" s="6"/>
      <c r="LT105" s="6"/>
      <c r="LU105" s="6"/>
      <c r="LV105" s="6"/>
      <c r="LW105" s="6"/>
      <c r="LX105" s="6"/>
      <c r="LY105" s="6"/>
      <c r="LZ105" s="6"/>
      <c r="MA105" s="6"/>
      <c r="MB105" s="6"/>
      <c r="MC105" s="6"/>
      <c r="MD105" s="6"/>
      <c r="ME105" s="6"/>
      <c r="MF105" s="6"/>
      <c r="MG105" s="6"/>
      <c r="MH105" s="6"/>
      <c r="MI105" s="6"/>
      <c r="MJ105" s="6"/>
      <c r="MK105" s="6"/>
      <c r="ML105" s="6"/>
      <c r="MM105" s="6"/>
      <c r="MN105" s="6"/>
      <c r="MO105" s="6"/>
      <c r="MP105" s="6"/>
      <c r="MQ105" s="6"/>
      <c r="MR105" s="6"/>
      <c r="MS105" s="6"/>
      <c r="MT105" s="6"/>
      <c r="MU105" s="6"/>
      <c r="MV105" s="6"/>
      <c r="MW105" s="6"/>
      <c r="MX105" s="6"/>
      <c r="MY105" s="6"/>
      <c r="MZ105" s="6"/>
      <c r="NA105" s="6"/>
      <c r="NB105" s="6"/>
      <c r="NC105" s="6"/>
      <c r="ND105" s="6"/>
      <c r="NE105" s="6"/>
      <c r="NF105" s="6"/>
      <c r="NG105" s="6"/>
      <c r="NH105" s="6"/>
      <c r="NI105" s="6"/>
      <c r="NJ105" s="6"/>
      <c r="NK105" s="6"/>
      <c r="NL105" s="6"/>
      <c r="NM105" s="6"/>
      <c r="NN105" s="6"/>
      <c r="NO105" s="6"/>
      <c r="NP105" s="6"/>
      <c r="NQ105" s="6"/>
      <c r="NR105" s="6"/>
      <c r="NS105" s="6"/>
      <c r="NT105" s="6"/>
      <c r="NU105" s="6"/>
      <c r="NV105" s="6"/>
      <c r="NW105" s="6"/>
      <c r="NX105" s="6"/>
      <c r="NY105" s="6"/>
      <c r="NZ105" s="6"/>
      <c r="OA105" s="6"/>
      <c r="OB105" s="6"/>
      <c r="OC105" s="6"/>
      <c r="OD105" s="6"/>
      <c r="OE105" s="6"/>
      <c r="OF105" s="6"/>
      <c r="OG105" s="6"/>
      <c r="OH105" s="6"/>
      <c r="OI105" s="6"/>
      <c r="OJ105" s="6"/>
      <c r="OK105" s="6"/>
      <c r="OL105" s="6"/>
      <c r="OM105" s="6"/>
      <c r="ON105" s="6"/>
      <c r="OO105" s="6"/>
      <c r="OP105" s="6"/>
      <c r="OQ105" s="6"/>
      <c r="OR105" s="6"/>
      <c r="OS105" s="6"/>
      <c r="OT105" s="6"/>
      <c r="OU105" s="6"/>
      <c r="OV105" s="6"/>
      <c r="OW105" s="6"/>
      <c r="OX105" s="6"/>
      <c r="OY105" s="6"/>
      <c r="OZ105" s="6"/>
      <c r="PA105" s="6"/>
      <c r="PB105" s="6"/>
      <c r="PC105" s="6"/>
      <c r="PD105" s="6"/>
      <c r="PE105" s="6"/>
      <c r="PF105" s="6"/>
      <c r="PG105" s="6"/>
      <c r="PH105" s="6"/>
      <c r="PI105" s="6"/>
      <c r="PJ105" s="6"/>
      <c r="PK105" s="6"/>
      <c r="PL105" s="6"/>
      <c r="PM105" s="6"/>
      <c r="PN105" s="6"/>
      <c r="PO105" s="6"/>
      <c r="PP105" s="6"/>
      <c r="PQ105" s="6"/>
      <c r="PR105" s="6"/>
      <c r="PS105" s="6"/>
      <c r="PT105" s="6"/>
      <c r="PU105" s="6"/>
      <c r="PV105" s="6"/>
      <c r="PW105" s="6"/>
      <c r="PX105" s="6"/>
      <c r="PY105" s="6"/>
      <c r="PZ105" s="6"/>
      <c r="QA105" s="6"/>
      <c r="QB105" s="6"/>
      <c r="QC105" s="6"/>
      <c r="QD105" s="6"/>
      <c r="QE105" s="6"/>
      <c r="QF105" s="6"/>
      <c r="QG105" s="6"/>
      <c r="QH105" s="6"/>
      <c r="QI105" s="6"/>
      <c r="QJ105" s="6"/>
      <c r="QK105" s="6"/>
      <c r="QL105" s="6"/>
      <c r="QM105" s="6"/>
      <c r="QN105" s="6"/>
      <c r="QO105" s="6"/>
      <c r="QP105" s="6"/>
      <c r="QQ105" s="6"/>
      <c r="QR105" s="6"/>
      <c r="QS105" s="6"/>
      <c r="QT105" s="6"/>
      <c r="QU105" s="6"/>
      <c r="QV105" s="6"/>
      <c r="QW105" s="6"/>
      <c r="QX105" s="6"/>
      <c r="QY105" s="6"/>
      <c r="QZ105" s="6"/>
      <c r="RA105" s="6"/>
      <c r="RB105" s="6"/>
      <c r="RC105" s="6"/>
      <c r="RD105" s="6"/>
      <c r="RE105" s="6"/>
      <c r="RF105" s="6"/>
      <c r="RG105" s="6"/>
      <c r="RH105" s="6"/>
      <c r="RI105" s="6"/>
      <c r="RJ105" s="6"/>
      <c r="RK105" s="6"/>
      <c r="RL105" s="6"/>
      <c r="RM105" s="6"/>
      <c r="RN105" s="6"/>
      <c r="RO105" s="6"/>
      <c r="RP105" s="6"/>
      <c r="RQ105" s="6"/>
      <c r="RR105" s="6"/>
      <c r="RS105" s="6"/>
      <c r="RT105" s="6"/>
      <c r="RU105" s="6"/>
      <c r="RV105" s="6"/>
      <c r="RW105" s="6"/>
      <c r="RX105" s="6"/>
      <c r="RY105" s="6"/>
      <c r="RZ105" s="6"/>
      <c r="SA105" s="6"/>
      <c r="SB105" s="6"/>
      <c r="SC105" s="6"/>
      <c r="SD105" s="6"/>
      <c r="SE105" s="6"/>
      <c r="SF105" s="6"/>
      <c r="SG105" s="6"/>
      <c r="SH105" s="6"/>
      <c r="SI105" s="6"/>
      <c r="SJ105" s="6"/>
      <c r="SK105" s="6"/>
      <c r="SL105" s="6"/>
      <c r="SM105" s="6"/>
      <c r="SN105" s="6"/>
      <c r="SO105" s="6"/>
      <c r="SP105" s="6"/>
      <c r="SQ105" s="6"/>
      <c r="SR105" s="6"/>
      <c r="SS105" s="6"/>
      <c r="ST105" s="6"/>
      <c r="SU105" s="6"/>
      <c r="SV105" s="6"/>
      <c r="SW105" s="6"/>
      <c r="SX105" s="6"/>
      <c r="SY105" s="6"/>
      <c r="SZ105" s="6"/>
      <c r="TA105" s="6"/>
      <c r="TB105" s="6"/>
      <c r="TC105" s="6"/>
      <c r="TD105" s="6"/>
      <c r="TE105" s="6"/>
      <c r="TF105" s="6"/>
      <c r="TG105" s="6"/>
      <c r="TH105" s="6"/>
      <c r="TI105" s="6"/>
      <c r="TJ105" s="6"/>
      <c r="TK105" s="6"/>
      <c r="TL105" s="6"/>
      <c r="TM105" s="6"/>
      <c r="TN105" s="6"/>
      <c r="TO105" s="6"/>
      <c r="TP105" s="6"/>
      <c r="TQ105" s="6"/>
      <c r="TR105" s="6"/>
      <c r="TS105" s="6"/>
      <c r="TT105" s="6"/>
      <c r="TU105" s="6"/>
      <c r="TV105" s="6"/>
      <c r="TW105" s="6"/>
      <c r="TX105" s="6"/>
      <c r="TY105" s="6"/>
      <c r="TZ105" s="6"/>
      <c r="UA105" s="6"/>
      <c r="UB105" s="6"/>
      <c r="UC105" s="6"/>
      <c r="UD105" s="6"/>
      <c r="UE105" s="6"/>
      <c r="UF105" s="6"/>
      <c r="UG105" s="6"/>
      <c r="UH105" s="6"/>
      <c r="UI105" s="6"/>
      <c r="UJ105" s="6"/>
      <c r="UK105" s="6"/>
      <c r="UL105" s="6"/>
      <c r="UM105" s="6"/>
      <c r="UN105" s="6"/>
      <c r="UO105" s="6"/>
      <c r="UP105" s="6"/>
      <c r="UQ105" s="6"/>
      <c r="UR105" s="6"/>
      <c r="US105" s="6"/>
      <c r="UT105" s="6"/>
      <c r="UU105" s="6"/>
      <c r="UV105" s="6"/>
      <c r="UW105" s="6"/>
      <c r="UX105" s="6"/>
      <c r="UY105" s="6"/>
      <c r="UZ105" s="6"/>
      <c r="VA105" s="6"/>
      <c r="VB105" s="6"/>
      <c r="VC105" s="6"/>
      <c r="VD105" s="6"/>
      <c r="VE105" s="6"/>
      <c r="VF105" s="6"/>
      <c r="VG105" s="6"/>
      <c r="VH105" s="6"/>
      <c r="VI105" s="6"/>
      <c r="VJ105" s="6"/>
      <c r="VK105" s="6"/>
      <c r="VL105" s="6"/>
      <c r="VM105" s="6"/>
      <c r="VN105" s="6"/>
      <c r="VO105" s="6"/>
      <c r="VP105" s="6"/>
      <c r="VQ105" s="6"/>
      <c r="VR105" s="6"/>
      <c r="VS105" s="6"/>
      <c r="VT105" s="6"/>
      <c r="VU105" s="6"/>
      <c r="VV105" s="6"/>
      <c r="VW105" s="6"/>
      <c r="VX105" s="6"/>
      <c r="VY105" s="6"/>
      <c r="VZ105" s="6"/>
      <c r="WA105" s="6"/>
      <c r="WB105" s="6"/>
      <c r="WC105" s="6"/>
      <c r="WD105" s="6"/>
      <c r="WE105" s="6"/>
      <c r="WF105" s="6"/>
      <c r="WG105" s="6"/>
      <c r="WH105" s="6"/>
      <c r="WI105" s="6"/>
      <c r="WJ105" s="6"/>
      <c r="WK105" s="6"/>
      <c r="WL105" s="6"/>
      <c r="WM105" s="6"/>
      <c r="WN105" s="6"/>
      <c r="WO105" s="6"/>
      <c r="WP105" s="6"/>
      <c r="WQ105" s="6"/>
      <c r="WR105" s="6"/>
      <c r="WS105" s="6"/>
      <c r="WT105" s="6"/>
      <c r="WU105" s="6"/>
      <c r="WV105" s="6"/>
      <c r="WW105" s="6"/>
      <c r="WX105" s="6"/>
      <c r="WY105" s="6"/>
      <c r="WZ105" s="6"/>
      <c r="XA105" s="6"/>
      <c r="XB105" s="6"/>
      <c r="XC105" s="6"/>
      <c r="XD105" s="6"/>
      <c r="XE105" s="6"/>
      <c r="XF105" s="6"/>
      <c r="XG105" s="6"/>
      <c r="XH105" s="6"/>
      <c r="XI105" s="6"/>
      <c r="XJ105" s="6"/>
      <c r="XK105" s="6"/>
      <c r="XL105" s="6"/>
      <c r="XM105" s="6"/>
      <c r="XN105" s="6"/>
      <c r="XO105" s="6"/>
      <c r="XP105" s="6"/>
      <c r="XQ105" s="6"/>
      <c r="XR105" s="6"/>
      <c r="XS105" s="6"/>
      <c r="XT105" s="6"/>
      <c r="XU105" s="6"/>
      <c r="XV105" s="6"/>
      <c r="XW105" s="6"/>
      <c r="XX105" s="6"/>
      <c r="XY105" s="6"/>
      <c r="XZ105" s="6"/>
      <c r="YA105" s="6"/>
      <c r="YB105" s="6"/>
      <c r="YC105" s="6"/>
      <c r="YD105" s="6"/>
      <c r="YE105" s="6"/>
      <c r="YF105" s="6"/>
      <c r="YG105" s="6"/>
      <c r="YH105" s="6"/>
      <c r="YI105" s="6"/>
      <c r="YJ105" s="6"/>
      <c r="YK105" s="6"/>
      <c r="YL105" s="6"/>
      <c r="YM105" s="6"/>
      <c r="YN105" s="6"/>
      <c r="YO105" s="6"/>
      <c r="YP105" s="6"/>
      <c r="YQ105" s="6"/>
      <c r="YR105" s="6"/>
      <c r="YS105" s="6"/>
      <c r="YT105" s="6"/>
      <c r="YU105" s="6"/>
      <c r="YV105" s="6"/>
      <c r="YW105" s="6"/>
      <c r="YX105" s="6"/>
      <c r="YY105" s="6"/>
      <c r="YZ105" s="6"/>
      <c r="ZA105" s="6"/>
      <c r="ZB105" s="6"/>
      <c r="ZC105" s="6"/>
      <c r="ZD105" s="6"/>
      <c r="ZE105" s="6"/>
      <c r="ZF105" s="6"/>
      <c r="ZG105" s="6"/>
      <c r="ZH105" s="6"/>
      <c r="ZI105" s="6"/>
      <c r="ZJ105" s="6"/>
      <c r="ZK105" s="6"/>
      <c r="ZL105" s="6"/>
      <c r="ZM105" s="6"/>
      <c r="ZN105" s="6"/>
      <c r="ZO105" s="6"/>
      <c r="ZP105" s="6"/>
      <c r="ZQ105" s="6"/>
      <c r="ZR105" s="6"/>
      <c r="ZS105" s="6"/>
      <c r="ZT105" s="6"/>
      <c r="ZU105" s="6"/>
      <c r="ZV105" s="6"/>
      <c r="ZW105" s="6"/>
      <c r="ZX105" s="6"/>
      <c r="ZY105" s="6"/>
      <c r="ZZ105" s="6"/>
      <c r="AAA105" s="6"/>
      <c r="AAB105" s="6"/>
      <c r="AAC105" s="6"/>
      <c r="AAD105" s="6"/>
      <c r="AAE105" s="6"/>
      <c r="AAF105" s="6"/>
      <c r="AAG105" s="6"/>
      <c r="AAH105" s="6"/>
      <c r="AAI105" s="6"/>
      <c r="AAJ105" s="6"/>
      <c r="AAK105" s="6"/>
      <c r="AAL105" s="6"/>
      <c r="AAM105" s="6"/>
      <c r="AAN105" s="6"/>
      <c r="AAO105" s="6"/>
      <c r="AAP105" s="6"/>
      <c r="AAQ105" s="6"/>
      <c r="AAR105" s="6"/>
      <c r="AAS105" s="6"/>
      <c r="AAT105" s="6"/>
      <c r="AAU105" s="6"/>
      <c r="AAV105" s="6"/>
      <c r="AAW105" s="6"/>
      <c r="AAX105" s="6"/>
      <c r="AAY105" s="6"/>
      <c r="AAZ105" s="6"/>
      <c r="ABA105" s="6"/>
      <c r="ABB105" s="6"/>
      <c r="ABC105" s="6"/>
      <c r="ABD105" s="6"/>
      <c r="ABE105" s="6"/>
      <c r="ABF105" s="6"/>
      <c r="ABG105" s="6"/>
      <c r="ABH105" s="6"/>
      <c r="ABI105" s="6"/>
      <c r="ABJ105" s="6"/>
      <c r="ABK105" s="6"/>
      <c r="ABL105" s="6"/>
      <c r="ABM105" s="6"/>
      <c r="ABN105" s="6"/>
      <c r="ABO105" s="6"/>
      <c r="ABP105" s="6"/>
      <c r="ABQ105" s="6"/>
      <c r="ABR105" s="6"/>
      <c r="ABS105" s="6"/>
      <c r="ABT105" s="6"/>
      <c r="ABU105" s="6"/>
      <c r="ABV105" s="6"/>
      <c r="ABW105" s="6"/>
      <c r="ABX105" s="6"/>
      <c r="ABY105" s="6"/>
      <c r="ABZ105" s="6"/>
      <c r="ACA105" s="6"/>
      <c r="ACB105" s="6"/>
      <c r="ACC105" s="6"/>
      <c r="ACD105" s="6"/>
      <c r="ACE105" s="6"/>
      <c r="ACF105" s="6"/>
      <c r="ACG105" s="6"/>
      <c r="ACH105" s="6"/>
      <c r="ACI105" s="6"/>
      <c r="ACJ105" s="6"/>
      <c r="ACK105" s="6"/>
      <c r="ACL105" s="6"/>
      <c r="ACM105" s="6"/>
      <c r="ACN105" s="6"/>
      <c r="ACO105" s="6"/>
      <c r="ACP105" s="6"/>
      <c r="ACQ105" s="6"/>
      <c r="ACR105" s="6"/>
      <c r="ACS105" s="6"/>
      <c r="ACT105" s="6"/>
      <c r="ACU105" s="6"/>
      <c r="ACV105" s="6"/>
      <c r="ACW105" s="6"/>
      <c r="ACX105" s="6"/>
      <c r="ACY105" s="6"/>
      <c r="ACZ105" s="6"/>
      <c r="ADA105" s="6"/>
      <c r="ADB105" s="6"/>
      <c r="ADC105" s="6"/>
      <c r="ADD105" s="6"/>
      <c r="ADE105" s="6"/>
      <c r="ADF105" s="6"/>
      <c r="ADG105" s="6"/>
      <c r="ADH105" s="6"/>
      <c r="ADI105" s="6"/>
      <c r="ADJ105" s="6"/>
      <c r="ADK105" s="6"/>
      <c r="ADL105" s="6"/>
      <c r="ADM105" s="6"/>
      <c r="ADN105" s="6"/>
      <c r="ADO105" s="6"/>
      <c r="ADP105" s="6"/>
      <c r="ADQ105" s="6"/>
      <c r="ADR105" s="6"/>
      <c r="ADS105" s="6"/>
      <c r="ADT105" s="6"/>
      <c r="ADU105" s="6"/>
      <c r="ADV105" s="6"/>
      <c r="ADW105" s="6"/>
      <c r="ADX105" s="6"/>
      <c r="ADY105" s="6"/>
      <c r="ADZ105" s="6"/>
      <c r="AEA105" s="6"/>
      <c r="AEB105" s="6"/>
      <c r="AEC105" s="6"/>
      <c r="AED105" s="6"/>
      <c r="AEE105" s="6"/>
      <c r="AEF105" s="6"/>
      <c r="AEG105" s="6"/>
      <c r="AEH105" s="6"/>
      <c r="AEI105" s="6"/>
      <c r="AEJ105" s="6"/>
      <c r="AEK105" s="6"/>
      <c r="AEL105" s="6"/>
      <c r="AEM105" s="6"/>
      <c r="AEN105" s="6"/>
      <c r="AEO105" s="6"/>
      <c r="AEP105" s="6"/>
      <c r="AEQ105" s="6"/>
      <c r="AER105" s="6"/>
      <c r="AES105" s="6"/>
      <c r="AET105" s="6"/>
      <c r="AEU105" s="6"/>
      <c r="AEV105" s="6"/>
      <c r="AEW105" s="6"/>
      <c r="AEX105" s="6"/>
      <c r="AEY105" s="6"/>
      <c r="AEZ105" s="6"/>
      <c r="AFA105" s="6"/>
      <c r="AFB105" s="6"/>
      <c r="AFC105" s="6"/>
      <c r="AFD105" s="6"/>
      <c r="AFE105" s="6"/>
      <c r="AFF105" s="6"/>
      <c r="AFG105" s="6"/>
      <c r="AFH105" s="6"/>
      <c r="AFI105" s="6"/>
      <c r="AFJ105" s="6"/>
      <c r="AFK105" s="6"/>
      <c r="AFL105" s="6"/>
      <c r="AFM105" s="6"/>
      <c r="AFN105" s="6"/>
      <c r="AFO105" s="6"/>
      <c r="AFP105" s="6"/>
      <c r="AFQ105" s="6"/>
      <c r="AFR105" s="6"/>
      <c r="AFS105" s="6"/>
      <c r="AFT105" s="6"/>
      <c r="AFU105" s="6"/>
      <c r="AFV105" s="6"/>
      <c r="AFW105" s="6"/>
      <c r="AFX105" s="6"/>
      <c r="AFY105" s="6"/>
      <c r="AFZ105" s="6"/>
      <c r="AGA105" s="6"/>
      <c r="AGB105" s="6"/>
      <c r="AGC105" s="6"/>
      <c r="AGD105" s="6"/>
      <c r="AGE105" s="6"/>
      <c r="AGF105" s="6"/>
      <c r="AGG105" s="6"/>
      <c r="AGH105" s="6"/>
      <c r="AGI105" s="6"/>
      <c r="AGJ105" s="6"/>
      <c r="AGK105" s="6"/>
      <c r="AGL105" s="6"/>
      <c r="AGM105" s="6"/>
      <c r="AGN105" s="6"/>
      <c r="AGO105" s="6"/>
      <c r="AGP105" s="6"/>
      <c r="AGQ105" s="6"/>
      <c r="AGR105" s="6"/>
      <c r="AGS105" s="6"/>
      <c r="AGT105" s="6"/>
      <c r="AGU105" s="6"/>
      <c r="AGV105" s="6"/>
      <c r="AGW105" s="6"/>
      <c r="AGX105" s="6"/>
      <c r="AGY105" s="6"/>
      <c r="AGZ105" s="6"/>
      <c r="AHA105" s="6"/>
      <c r="AHB105" s="6"/>
      <c r="AHC105" s="6"/>
      <c r="AHD105" s="6"/>
      <c r="AHE105" s="6"/>
      <c r="AHF105" s="6"/>
      <c r="AHG105" s="6"/>
      <c r="AHH105" s="6"/>
      <c r="AHI105" s="6"/>
      <c r="AHJ105" s="6"/>
      <c r="AHK105" s="6"/>
      <c r="AHL105" s="6"/>
      <c r="AHM105" s="6"/>
      <c r="AHN105" s="6"/>
      <c r="AHO105" s="6"/>
      <c r="AHP105" s="6"/>
      <c r="AHQ105" s="6"/>
      <c r="AHR105" s="6"/>
      <c r="AHS105" s="6"/>
      <c r="AHT105" s="6"/>
      <c r="AHU105" s="6"/>
      <c r="AHV105" s="6"/>
      <c r="AHW105" s="6"/>
      <c r="AHX105" s="6"/>
      <c r="AHY105" s="6"/>
      <c r="AHZ105" s="6"/>
      <c r="AIA105" s="6"/>
      <c r="AIB105" s="6"/>
      <c r="AIC105" s="6"/>
      <c r="AID105" s="6"/>
      <c r="AIE105" s="6"/>
      <c r="AIF105" s="6"/>
      <c r="AIG105" s="6"/>
      <c r="AIH105" s="6"/>
      <c r="AII105" s="6"/>
      <c r="AIJ105" s="6"/>
      <c r="AIK105" s="6"/>
      <c r="AIL105" s="6"/>
      <c r="AIM105" s="6"/>
      <c r="AIN105" s="6"/>
      <c r="AIO105" s="6"/>
      <c r="AIP105" s="6"/>
      <c r="AIQ105" s="6"/>
      <c r="AIR105" s="6"/>
      <c r="AIS105" s="6"/>
      <c r="AIT105" s="6"/>
      <c r="AIU105" s="6"/>
      <c r="AIV105" s="6"/>
      <c r="AIW105" s="6"/>
      <c r="AIX105" s="6"/>
      <c r="AIY105" s="6"/>
      <c r="AIZ105" s="6"/>
      <c r="AJA105" s="6"/>
      <c r="AJB105" s="6"/>
      <c r="AJC105" s="6"/>
      <c r="AJD105" s="6"/>
      <c r="AJE105" s="6"/>
      <c r="AJF105" s="6"/>
      <c r="AJG105" s="6"/>
      <c r="AJH105" s="6"/>
      <c r="AJI105" s="6"/>
      <c r="AJJ105" s="6"/>
      <c r="AJK105" s="6"/>
      <c r="AJL105" s="6"/>
      <c r="AJM105" s="6"/>
      <c r="AJN105" s="6"/>
      <c r="AJO105" s="6"/>
      <c r="AJP105" s="6"/>
      <c r="AJQ105" s="6"/>
      <c r="AJR105" s="6"/>
      <c r="AJS105" s="6"/>
      <c r="AJT105" s="6"/>
      <c r="AJU105" s="6"/>
    </row>
    <row r="106" spans="1:957" s="306" customFormat="1" ht="25.5" customHeight="1" x14ac:dyDescent="0.3">
      <c r="A106" s="254" t="s">
        <v>36</v>
      </c>
      <c r="B106" s="255">
        <v>226</v>
      </c>
      <c r="C106" s="256">
        <f>SUM(C107:C117)</f>
        <v>1652725</v>
      </c>
      <c r="D106" s="256">
        <f>SUM(D107:D117)</f>
        <v>1233716.6500000001</v>
      </c>
      <c r="E106" s="256">
        <f t="shared" ref="E106:H106" si="37">SUM(E107:E117)</f>
        <v>419008.34999999986</v>
      </c>
      <c r="F106" s="111">
        <f t="shared" si="30"/>
        <v>74.647424707679761</v>
      </c>
      <c r="G106" s="256">
        <f>SUM(G107:G117)</f>
        <v>1216488</v>
      </c>
      <c r="H106" s="256">
        <f t="shared" si="37"/>
        <v>1233716.6500000001</v>
      </c>
      <c r="I106" s="256">
        <f t="shared" si="27"/>
        <v>101.41626140167435</v>
      </c>
      <c r="J106" s="29">
        <f t="shared" si="35"/>
        <v>-17228.65000000014</v>
      </c>
      <c r="K106" s="22">
        <f t="shared" si="36"/>
        <v>1652725</v>
      </c>
      <c r="L106" s="303"/>
      <c r="M106" s="22">
        <f t="shared" si="26"/>
        <v>1652725</v>
      </c>
      <c r="N106" s="304"/>
      <c r="O106" s="304"/>
      <c r="P106" s="30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4"/>
      <c r="AA106" s="234"/>
      <c r="AB106" s="234"/>
      <c r="AC106" s="234"/>
      <c r="AD106" s="234"/>
      <c r="AE106" s="234"/>
      <c r="AF106" s="234"/>
      <c r="AG106" s="234"/>
      <c r="AH106" s="234"/>
      <c r="AI106" s="234"/>
      <c r="AJ106" s="234"/>
      <c r="AK106" s="234"/>
      <c r="AL106" s="234"/>
      <c r="AM106" s="234"/>
      <c r="AN106" s="234"/>
      <c r="AO106" s="234"/>
      <c r="AP106" s="234"/>
      <c r="AQ106" s="234"/>
      <c r="AR106" s="234"/>
      <c r="AS106" s="234"/>
      <c r="AT106" s="234"/>
      <c r="AU106" s="234"/>
      <c r="AV106" s="234"/>
      <c r="AW106" s="234"/>
      <c r="AX106" s="305"/>
      <c r="AY106" s="305"/>
      <c r="AZ106" s="305"/>
      <c r="BA106" s="305"/>
      <c r="BB106" s="305"/>
    </row>
    <row r="107" spans="1:957" ht="18.75" x14ac:dyDescent="0.3">
      <c r="A107" s="307" t="s">
        <v>122</v>
      </c>
      <c r="B107" s="308">
        <v>2260001</v>
      </c>
      <c r="C107" s="267">
        <f>149315-8000-13200-21000-7327</f>
        <v>99788</v>
      </c>
      <c r="D107" s="217">
        <f>H107</f>
        <v>99788</v>
      </c>
      <c r="E107" s="231">
        <f t="shared" si="31"/>
        <v>0</v>
      </c>
      <c r="F107" s="81">
        <f t="shared" si="30"/>
        <v>100</v>
      </c>
      <c r="G107" s="217">
        <v>99788</v>
      </c>
      <c r="H107" s="217">
        <v>99788</v>
      </c>
      <c r="I107" s="81">
        <f t="shared" si="27"/>
        <v>100</v>
      </c>
      <c r="J107" s="29">
        <f t="shared" si="35"/>
        <v>0</v>
      </c>
      <c r="K107" s="22">
        <f t="shared" si="36"/>
        <v>99788</v>
      </c>
      <c r="L107" s="84"/>
      <c r="M107" s="22">
        <f t="shared" si="26"/>
        <v>99788</v>
      </c>
      <c r="N107" s="85"/>
      <c r="O107" s="85"/>
      <c r="P107" s="85"/>
      <c r="Q107" s="3"/>
      <c r="R107" s="3"/>
      <c r="S107" s="3"/>
      <c r="T107" s="3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5"/>
      <c r="AY107" s="5"/>
      <c r="AZ107" s="5"/>
      <c r="BA107" s="5"/>
      <c r="BB107" s="5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  <c r="IW107" s="6"/>
      <c r="IX107" s="6"/>
      <c r="IY107" s="6"/>
      <c r="IZ107" s="6"/>
      <c r="JA107" s="6"/>
      <c r="JB107" s="6"/>
      <c r="JC107" s="6"/>
      <c r="JD107" s="6"/>
      <c r="JE107" s="6"/>
      <c r="JF107" s="6"/>
      <c r="JG107" s="6"/>
      <c r="JH107" s="6"/>
      <c r="JI107" s="6"/>
      <c r="JJ107" s="6"/>
      <c r="JK107" s="6"/>
      <c r="JL107" s="6"/>
      <c r="JM107" s="6"/>
      <c r="JN107" s="6"/>
      <c r="JO107" s="6"/>
      <c r="JP107" s="6"/>
      <c r="JQ107" s="6"/>
      <c r="JR107" s="6"/>
      <c r="JS107" s="6"/>
      <c r="JT107" s="6"/>
      <c r="JU107" s="6"/>
      <c r="JV107" s="6"/>
      <c r="JW107" s="6"/>
      <c r="JX107" s="6"/>
      <c r="JY107" s="6"/>
      <c r="JZ107" s="6"/>
      <c r="KA107" s="6"/>
      <c r="KB107" s="6"/>
      <c r="KC107" s="6"/>
      <c r="KD107" s="6"/>
      <c r="KE107" s="6"/>
      <c r="KF107" s="6"/>
      <c r="KG107" s="6"/>
      <c r="KH107" s="6"/>
      <c r="KI107" s="6"/>
      <c r="KJ107" s="6"/>
      <c r="KK107" s="6"/>
      <c r="KL107" s="6"/>
      <c r="KM107" s="6"/>
      <c r="KN107" s="6"/>
      <c r="KO107" s="6"/>
      <c r="KP107" s="6"/>
      <c r="KQ107" s="6"/>
      <c r="KR107" s="6"/>
      <c r="KS107" s="6"/>
      <c r="KT107" s="6"/>
      <c r="KU107" s="6"/>
      <c r="KV107" s="6"/>
      <c r="KW107" s="6"/>
      <c r="KX107" s="6"/>
      <c r="KY107" s="6"/>
      <c r="KZ107" s="6"/>
      <c r="LA107" s="6"/>
      <c r="LB107" s="6"/>
      <c r="LC107" s="6"/>
      <c r="LD107" s="6"/>
      <c r="LE107" s="6"/>
      <c r="LF107" s="6"/>
      <c r="LG107" s="6"/>
      <c r="LH107" s="6"/>
      <c r="LI107" s="6"/>
      <c r="LJ107" s="6"/>
      <c r="LK107" s="6"/>
      <c r="LL107" s="6"/>
      <c r="LM107" s="6"/>
      <c r="LN107" s="6"/>
      <c r="LO107" s="6"/>
      <c r="LP107" s="6"/>
      <c r="LQ107" s="6"/>
      <c r="LR107" s="6"/>
      <c r="LS107" s="6"/>
      <c r="LT107" s="6"/>
      <c r="LU107" s="6"/>
      <c r="LV107" s="6"/>
      <c r="LW107" s="6"/>
      <c r="LX107" s="6"/>
      <c r="LY107" s="6"/>
      <c r="LZ107" s="6"/>
      <c r="MA107" s="6"/>
      <c r="MB107" s="6"/>
      <c r="MC107" s="6"/>
      <c r="MD107" s="6"/>
      <c r="ME107" s="6"/>
      <c r="MF107" s="6"/>
      <c r="MG107" s="6"/>
      <c r="MH107" s="6"/>
      <c r="MI107" s="6"/>
      <c r="MJ107" s="6"/>
      <c r="MK107" s="6"/>
      <c r="ML107" s="6"/>
      <c r="MM107" s="6"/>
      <c r="MN107" s="6"/>
      <c r="MO107" s="6"/>
      <c r="MP107" s="6"/>
      <c r="MQ107" s="6"/>
      <c r="MR107" s="6"/>
      <c r="MS107" s="6"/>
      <c r="MT107" s="6"/>
      <c r="MU107" s="6"/>
      <c r="MV107" s="6"/>
      <c r="MW107" s="6"/>
      <c r="MX107" s="6"/>
      <c r="MY107" s="6"/>
      <c r="MZ107" s="6"/>
      <c r="NA107" s="6"/>
      <c r="NB107" s="6"/>
      <c r="NC107" s="6"/>
      <c r="ND107" s="6"/>
      <c r="NE107" s="6"/>
      <c r="NF107" s="6"/>
      <c r="NG107" s="6"/>
      <c r="NH107" s="6"/>
      <c r="NI107" s="6"/>
      <c r="NJ107" s="6"/>
      <c r="NK107" s="6"/>
      <c r="NL107" s="6"/>
      <c r="NM107" s="6"/>
      <c r="NN107" s="6"/>
      <c r="NO107" s="6"/>
      <c r="NP107" s="6"/>
      <c r="NQ107" s="6"/>
      <c r="NR107" s="6"/>
      <c r="NS107" s="6"/>
      <c r="NT107" s="6"/>
      <c r="NU107" s="6"/>
      <c r="NV107" s="6"/>
      <c r="NW107" s="6"/>
      <c r="NX107" s="6"/>
      <c r="NY107" s="6"/>
      <c r="NZ107" s="6"/>
      <c r="OA107" s="6"/>
      <c r="OB107" s="6"/>
      <c r="OC107" s="6"/>
      <c r="OD107" s="6"/>
      <c r="OE107" s="6"/>
      <c r="OF107" s="6"/>
      <c r="OG107" s="6"/>
      <c r="OH107" s="6"/>
      <c r="OI107" s="6"/>
      <c r="OJ107" s="6"/>
      <c r="OK107" s="6"/>
      <c r="OL107" s="6"/>
      <c r="OM107" s="6"/>
      <c r="ON107" s="6"/>
      <c r="OO107" s="6"/>
      <c r="OP107" s="6"/>
      <c r="OQ107" s="6"/>
      <c r="OR107" s="6"/>
      <c r="OS107" s="6"/>
      <c r="OT107" s="6"/>
      <c r="OU107" s="6"/>
      <c r="OV107" s="6"/>
      <c r="OW107" s="6"/>
      <c r="OX107" s="6"/>
      <c r="OY107" s="6"/>
      <c r="OZ107" s="6"/>
      <c r="PA107" s="6"/>
      <c r="PB107" s="6"/>
      <c r="PC107" s="6"/>
      <c r="PD107" s="6"/>
      <c r="PE107" s="6"/>
      <c r="PF107" s="6"/>
      <c r="PG107" s="6"/>
      <c r="PH107" s="6"/>
      <c r="PI107" s="6"/>
      <c r="PJ107" s="6"/>
      <c r="PK107" s="6"/>
      <c r="PL107" s="6"/>
      <c r="PM107" s="6"/>
      <c r="PN107" s="6"/>
      <c r="PO107" s="6"/>
      <c r="PP107" s="6"/>
      <c r="PQ107" s="6"/>
      <c r="PR107" s="6"/>
      <c r="PS107" s="6"/>
      <c r="PT107" s="6"/>
      <c r="PU107" s="6"/>
      <c r="PV107" s="6"/>
      <c r="PW107" s="6"/>
      <c r="PX107" s="6"/>
      <c r="PY107" s="6"/>
      <c r="PZ107" s="6"/>
      <c r="QA107" s="6"/>
      <c r="QB107" s="6"/>
      <c r="QC107" s="6"/>
      <c r="QD107" s="6"/>
      <c r="QE107" s="6"/>
      <c r="QF107" s="6"/>
      <c r="QG107" s="6"/>
      <c r="QH107" s="6"/>
      <c r="QI107" s="6"/>
      <c r="QJ107" s="6"/>
      <c r="QK107" s="6"/>
      <c r="QL107" s="6"/>
      <c r="QM107" s="6"/>
      <c r="QN107" s="6"/>
      <c r="QO107" s="6"/>
      <c r="QP107" s="6"/>
      <c r="QQ107" s="6"/>
      <c r="QR107" s="6"/>
      <c r="QS107" s="6"/>
      <c r="QT107" s="6"/>
      <c r="QU107" s="6"/>
      <c r="QV107" s="6"/>
      <c r="QW107" s="6"/>
      <c r="QX107" s="6"/>
      <c r="QY107" s="6"/>
      <c r="QZ107" s="6"/>
      <c r="RA107" s="6"/>
      <c r="RB107" s="6"/>
      <c r="RC107" s="6"/>
      <c r="RD107" s="6"/>
      <c r="RE107" s="6"/>
      <c r="RF107" s="6"/>
      <c r="RG107" s="6"/>
      <c r="RH107" s="6"/>
      <c r="RI107" s="6"/>
      <c r="RJ107" s="6"/>
      <c r="RK107" s="6"/>
      <c r="RL107" s="6"/>
      <c r="RM107" s="6"/>
      <c r="RN107" s="6"/>
      <c r="RO107" s="6"/>
      <c r="RP107" s="6"/>
      <c r="RQ107" s="6"/>
      <c r="RR107" s="6"/>
      <c r="RS107" s="6"/>
      <c r="RT107" s="6"/>
      <c r="RU107" s="6"/>
      <c r="RV107" s="6"/>
      <c r="RW107" s="6"/>
      <c r="RX107" s="6"/>
      <c r="RY107" s="6"/>
      <c r="RZ107" s="6"/>
      <c r="SA107" s="6"/>
      <c r="SB107" s="6"/>
      <c r="SC107" s="6"/>
      <c r="SD107" s="6"/>
      <c r="SE107" s="6"/>
      <c r="SF107" s="6"/>
      <c r="SG107" s="6"/>
      <c r="SH107" s="6"/>
      <c r="SI107" s="6"/>
      <c r="SJ107" s="6"/>
      <c r="SK107" s="6"/>
      <c r="SL107" s="6"/>
      <c r="SM107" s="6"/>
      <c r="SN107" s="6"/>
      <c r="SO107" s="6"/>
      <c r="SP107" s="6"/>
      <c r="SQ107" s="6"/>
      <c r="SR107" s="6"/>
      <c r="SS107" s="6"/>
      <c r="ST107" s="6"/>
      <c r="SU107" s="6"/>
      <c r="SV107" s="6"/>
      <c r="SW107" s="6"/>
      <c r="SX107" s="6"/>
      <c r="SY107" s="6"/>
      <c r="SZ107" s="6"/>
      <c r="TA107" s="6"/>
      <c r="TB107" s="6"/>
      <c r="TC107" s="6"/>
      <c r="TD107" s="6"/>
      <c r="TE107" s="6"/>
      <c r="TF107" s="6"/>
      <c r="TG107" s="6"/>
      <c r="TH107" s="6"/>
      <c r="TI107" s="6"/>
      <c r="TJ107" s="6"/>
      <c r="TK107" s="6"/>
      <c r="TL107" s="6"/>
      <c r="TM107" s="6"/>
      <c r="TN107" s="6"/>
      <c r="TO107" s="6"/>
      <c r="TP107" s="6"/>
      <c r="TQ107" s="6"/>
      <c r="TR107" s="6"/>
      <c r="TS107" s="6"/>
      <c r="TT107" s="6"/>
      <c r="TU107" s="6"/>
      <c r="TV107" s="6"/>
      <c r="TW107" s="6"/>
      <c r="TX107" s="6"/>
      <c r="TY107" s="6"/>
      <c r="TZ107" s="6"/>
      <c r="UA107" s="6"/>
      <c r="UB107" s="6"/>
      <c r="UC107" s="6"/>
      <c r="UD107" s="6"/>
      <c r="UE107" s="6"/>
      <c r="UF107" s="6"/>
      <c r="UG107" s="6"/>
      <c r="UH107" s="6"/>
      <c r="UI107" s="6"/>
      <c r="UJ107" s="6"/>
      <c r="UK107" s="6"/>
      <c r="UL107" s="6"/>
      <c r="UM107" s="6"/>
      <c r="UN107" s="6"/>
      <c r="UO107" s="6"/>
      <c r="UP107" s="6"/>
      <c r="UQ107" s="6"/>
      <c r="UR107" s="6"/>
      <c r="US107" s="6"/>
      <c r="UT107" s="6"/>
      <c r="UU107" s="6"/>
      <c r="UV107" s="6"/>
      <c r="UW107" s="6"/>
      <c r="UX107" s="6"/>
      <c r="UY107" s="6"/>
      <c r="UZ107" s="6"/>
      <c r="VA107" s="6"/>
      <c r="VB107" s="6"/>
      <c r="VC107" s="6"/>
      <c r="VD107" s="6"/>
      <c r="VE107" s="6"/>
      <c r="VF107" s="6"/>
      <c r="VG107" s="6"/>
      <c r="VH107" s="6"/>
      <c r="VI107" s="6"/>
      <c r="VJ107" s="6"/>
      <c r="VK107" s="6"/>
      <c r="VL107" s="6"/>
      <c r="VM107" s="6"/>
      <c r="VN107" s="6"/>
      <c r="VO107" s="6"/>
      <c r="VP107" s="6"/>
      <c r="VQ107" s="6"/>
      <c r="VR107" s="6"/>
      <c r="VS107" s="6"/>
      <c r="VT107" s="6"/>
      <c r="VU107" s="6"/>
      <c r="VV107" s="6"/>
      <c r="VW107" s="6"/>
      <c r="VX107" s="6"/>
      <c r="VY107" s="6"/>
      <c r="VZ107" s="6"/>
      <c r="WA107" s="6"/>
      <c r="WB107" s="6"/>
      <c r="WC107" s="6"/>
      <c r="WD107" s="6"/>
      <c r="WE107" s="6"/>
      <c r="WF107" s="6"/>
      <c r="WG107" s="6"/>
      <c r="WH107" s="6"/>
      <c r="WI107" s="6"/>
      <c r="WJ107" s="6"/>
      <c r="WK107" s="6"/>
      <c r="WL107" s="6"/>
      <c r="WM107" s="6"/>
      <c r="WN107" s="6"/>
      <c r="WO107" s="6"/>
      <c r="WP107" s="6"/>
      <c r="WQ107" s="6"/>
      <c r="WR107" s="6"/>
      <c r="WS107" s="6"/>
      <c r="WT107" s="6"/>
      <c r="WU107" s="6"/>
      <c r="WV107" s="6"/>
      <c r="WW107" s="6"/>
      <c r="WX107" s="6"/>
      <c r="WY107" s="6"/>
      <c r="WZ107" s="6"/>
      <c r="XA107" s="6"/>
      <c r="XB107" s="6"/>
      <c r="XC107" s="6"/>
      <c r="XD107" s="6"/>
      <c r="XE107" s="6"/>
      <c r="XF107" s="6"/>
      <c r="XG107" s="6"/>
      <c r="XH107" s="6"/>
      <c r="XI107" s="6"/>
      <c r="XJ107" s="6"/>
      <c r="XK107" s="6"/>
      <c r="XL107" s="6"/>
      <c r="XM107" s="6"/>
      <c r="XN107" s="6"/>
      <c r="XO107" s="6"/>
      <c r="XP107" s="6"/>
      <c r="XQ107" s="6"/>
      <c r="XR107" s="6"/>
      <c r="XS107" s="6"/>
      <c r="XT107" s="6"/>
      <c r="XU107" s="6"/>
      <c r="XV107" s="6"/>
      <c r="XW107" s="6"/>
      <c r="XX107" s="6"/>
      <c r="XY107" s="6"/>
      <c r="XZ107" s="6"/>
      <c r="YA107" s="6"/>
      <c r="YB107" s="6"/>
      <c r="YC107" s="6"/>
      <c r="YD107" s="6"/>
      <c r="YE107" s="6"/>
      <c r="YF107" s="6"/>
      <c r="YG107" s="6"/>
      <c r="YH107" s="6"/>
      <c r="YI107" s="6"/>
      <c r="YJ107" s="6"/>
      <c r="YK107" s="6"/>
      <c r="YL107" s="6"/>
      <c r="YM107" s="6"/>
      <c r="YN107" s="6"/>
      <c r="YO107" s="6"/>
      <c r="YP107" s="6"/>
      <c r="YQ107" s="6"/>
      <c r="YR107" s="6"/>
      <c r="YS107" s="6"/>
      <c r="YT107" s="6"/>
      <c r="YU107" s="6"/>
      <c r="YV107" s="6"/>
      <c r="YW107" s="6"/>
      <c r="YX107" s="6"/>
      <c r="YY107" s="6"/>
      <c r="YZ107" s="6"/>
      <c r="ZA107" s="6"/>
      <c r="ZB107" s="6"/>
      <c r="ZC107" s="6"/>
      <c r="ZD107" s="6"/>
      <c r="ZE107" s="6"/>
      <c r="ZF107" s="6"/>
      <c r="ZG107" s="6"/>
      <c r="ZH107" s="6"/>
      <c r="ZI107" s="6"/>
      <c r="ZJ107" s="6"/>
      <c r="ZK107" s="6"/>
      <c r="ZL107" s="6"/>
      <c r="ZM107" s="6"/>
      <c r="ZN107" s="6"/>
      <c r="ZO107" s="6"/>
      <c r="ZP107" s="6"/>
      <c r="ZQ107" s="6"/>
      <c r="ZR107" s="6"/>
      <c r="ZS107" s="6"/>
      <c r="ZT107" s="6"/>
      <c r="ZU107" s="6"/>
      <c r="ZV107" s="6"/>
      <c r="ZW107" s="6"/>
      <c r="ZX107" s="6"/>
      <c r="ZY107" s="6"/>
      <c r="ZZ107" s="6"/>
      <c r="AAA107" s="6"/>
      <c r="AAB107" s="6"/>
      <c r="AAC107" s="6"/>
      <c r="AAD107" s="6"/>
      <c r="AAE107" s="6"/>
      <c r="AAF107" s="6"/>
      <c r="AAG107" s="6"/>
      <c r="AAH107" s="6"/>
      <c r="AAI107" s="6"/>
      <c r="AAJ107" s="6"/>
      <c r="AAK107" s="6"/>
      <c r="AAL107" s="6"/>
      <c r="AAM107" s="6"/>
      <c r="AAN107" s="6"/>
      <c r="AAO107" s="6"/>
      <c r="AAP107" s="6"/>
      <c r="AAQ107" s="6"/>
      <c r="AAR107" s="6"/>
      <c r="AAS107" s="6"/>
      <c r="AAT107" s="6"/>
      <c r="AAU107" s="6"/>
      <c r="AAV107" s="6"/>
      <c r="AAW107" s="6"/>
      <c r="AAX107" s="6"/>
      <c r="AAY107" s="6"/>
      <c r="AAZ107" s="6"/>
      <c r="ABA107" s="6"/>
      <c r="ABB107" s="6"/>
      <c r="ABC107" s="6"/>
      <c r="ABD107" s="6"/>
      <c r="ABE107" s="6"/>
      <c r="ABF107" s="6"/>
      <c r="ABG107" s="6"/>
      <c r="ABH107" s="6"/>
      <c r="ABI107" s="6"/>
      <c r="ABJ107" s="6"/>
      <c r="ABK107" s="6"/>
      <c r="ABL107" s="6"/>
      <c r="ABM107" s="6"/>
      <c r="ABN107" s="6"/>
      <c r="ABO107" s="6"/>
      <c r="ABP107" s="6"/>
      <c r="ABQ107" s="6"/>
      <c r="ABR107" s="6"/>
      <c r="ABS107" s="6"/>
      <c r="ABT107" s="6"/>
      <c r="ABU107" s="6"/>
      <c r="ABV107" s="6"/>
      <c r="ABW107" s="6"/>
      <c r="ABX107" s="6"/>
      <c r="ABY107" s="6"/>
      <c r="ABZ107" s="6"/>
      <c r="ACA107" s="6"/>
      <c r="ACB107" s="6"/>
      <c r="ACC107" s="6"/>
      <c r="ACD107" s="6"/>
      <c r="ACE107" s="6"/>
      <c r="ACF107" s="6"/>
      <c r="ACG107" s="6"/>
      <c r="ACH107" s="6"/>
      <c r="ACI107" s="6"/>
      <c r="ACJ107" s="6"/>
      <c r="ACK107" s="6"/>
      <c r="ACL107" s="6"/>
      <c r="ACM107" s="6"/>
      <c r="ACN107" s="6"/>
      <c r="ACO107" s="6"/>
      <c r="ACP107" s="6"/>
      <c r="ACQ107" s="6"/>
      <c r="ACR107" s="6"/>
      <c r="ACS107" s="6"/>
      <c r="ACT107" s="6"/>
      <c r="ACU107" s="6"/>
      <c r="ACV107" s="6"/>
      <c r="ACW107" s="6"/>
      <c r="ACX107" s="6"/>
      <c r="ACY107" s="6"/>
      <c r="ACZ107" s="6"/>
      <c r="ADA107" s="6"/>
      <c r="ADB107" s="6"/>
      <c r="ADC107" s="6"/>
      <c r="ADD107" s="6"/>
      <c r="ADE107" s="6"/>
      <c r="ADF107" s="6"/>
      <c r="ADG107" s="6"/>
      <c r="ADH107" s="6"/>
      <c r="ADI107" s="6"/>
      <c r="ADJ107" s="6"/>
      <c r="ADK107" s="6"/>
      <c r="ADL107" s="6"/>
      <c r="ADM107" s="6"/>
      <c r="ADN107" s="6"/>
      <c r="ADO107" s="6"/>
      <c r="ADP107" s="6"/>
      <c r="ADQ107" s="6"/>
      <c r="ADR107" s="6"/>
      <c r="ADS107" s="6"/>
      <c r="ADT107" s="6"/>
      <c r="ADU107" s="6"/>
      <c r="ADV107" s="6"/>
      <c r="ADW107" s="6"/>
      <c r="ADX107" s="6"/>
      <c r="ADY107" s="6"/>
      <c r="ADZ107" s="6"/>
      <c r="AEA107" s="6"/>
      <c r="AEB107" s="6"/>
      <c r="AEC107" s="6"/>
      <c r="AED107" s="6"/>
      <c r="AEE107" s="6"/>
      <c r="AEF107" s="6"/>
      <c r="AEG107" s="6"/>
      <c r="AEH107" s="6"/>
      <c r="AEI107" s="6"/>
      <c r="AEJ107" s="6"/>
      <c r="AEK107" s="6"/>
      <c r="AEL107" s="6"/>
      <c r="AEM107" s="6"/>
      <c r="AEN107" s="6"/>
      <c r="AEO107" s="6"/>
      <c r="AEP107" s="6"/>
      <c r="AEQ107" s="6"/>
      <c r="AER107" s="6"/>
      <c r="AES107" s="6"/>
      <c r="AET107" s="6"/>
      <c r="AEU107" s="6"/>
      <c r="AEV107" s="6"/>
      <c r="AEW107" s="6"/>
      <c r="AEX107" s="6"/>
      <c r="AEY107" s="6"/>
      <c r="AEZ107" s="6"/>
      <c r="AFA107" s="6"/>
      <c r="AFB107" s="6"/>
      <c r="AFC107" s="6"/>
      <c r="AFD107" s="6"/>
      <c r="AFE107" s="6"/>
      <c r="AFF107" s="6"/>
      <c r="AFG107" s="6"/>
      <c r="AFH107" s="6"/>
      <c r="AFI107" s="6"/>
      <c r="AFJ107" s="6"/>
      <c r="AFK107" s="6"/>
      <c r="AFL107" s="6"/>
      <c r="AFM107" s="6"/>
      <c r="AFN107" s="6"/>
      <c r="AFO107" s="6"/>
      <c r="AFP107" s="6"/>
      <c r="AFQ107" s="6"/>
      <c r="AFR107" s="6"/>
      <c r="AFS107" s="6"/>
      <c r="AFT107" s="6"/>
      <c r="AFU107" s="6"/>
      <c r="AFV107" s="6"/>
      <c r="AFW107" s="6"/>
      <c r="AFX107" s="6"/>
      <c r="AFY107" s="6"/>
      <c r="AFZ107" s="6"/>
      <c r="AGA107" s="6"/>
      <c r="AGB107" s="6"/>
      <c r="AGC107" s="6"/>
      <c r="AGD107" s="6"/>
      <c r="AGE107" s="6"/>
      <c r="AGF107" s="6"/>
      <c r="AGG107" s="6"/>
      <c r="AGH107" s="6"/>
      <c r="AGI107" s="6"/>
      <c r="AGJ107" s="6"/>
      <c r="AGK107" s="6"/>
      <c r="AGL107" s="6"/>
      <c r="AGM107" s="6"/>
      <c r="AGN107" s="6"/>
      <c r="AGO107" s="6"/>
      <c r="AGP107" s="6"/>
      <c r="AGQ107" s="6"/>
      <c r="AGR107" s="6"/>
      <c r="AGS107" s="6"/>
      <c r="AGT107" s="6"/>
      <c r="AGU107" s="6"/>
      <c r="AGV107" s="6"/>
      <c r="AGW107" s="6"/>
      <c r="AGX107" s="6"/>
      <c r="AGY107" s="6"/>
      <c r="AGZ107" s="6"/>
      <c r="AHA107" s="6"/>
      <c r="AHB107" s="6"/>
      <c r="AHC107" s="6"/>
      <c r="AHD107" s="6"/>
      <c r="AHE107" s="6"/>
      <c r="AHF107" s="6"/>
      <c r="AHG107" s="6"/>
      <c r="AHH107" s="6"/>
      <c r="AHI107" s="6"/>
      <c r="AHJ107" s="6"/>
      <c r="AHK107" s="6"/>
      <c r="AHL107" s="6"/>
      <c r="AHM107" s="6"/>
      <c r="AHN107" s="6"/>
      <c r="AHO107" s="6"/>
      <c r="AHP107" s="6"/>
      <c r="AHQ107" s="6"/>
      <c r="AHR107" s="6"/>
      <c r="AHS107" s="6"/>
      <c r="AHT107" s="6"/>
      <c r="AHU107" s="6"/>
      <c r="AHV107" s="6"/>
      <c r="AHW107" s="6"/>
      <c r="AHX107" s="6"/>
      <c r="AHY107" s="6"/>
      <c r="AHZ107" s="6"/>
      <c r="AIA107" s="6"/>
      <c r="AIB107" s="6"/>
      <c r="AIC107" s="6"/>
      <c r="AID107" s="6"/>
      <c r="AIE107" s="6"/>
      <c r="AIF107" s="6"/>
      <c r="AIG107" s="6"/>
      <c r="AIH107" s="6"/>
      <c r="AII107" s="6"/>
      <c r="AIJ107" s="6"/>
      <c r="AIK107" s="6"/>
      <c r="AIL107" s="6"/>
      <c r="AIM107" s="6"/>
      <c r="AIN107" s="6"/>
      <c r="AIO107" s="6"/>
      <c r="AIP107" s="6"/>
      <c r="AIQ107" s="6"/>
      <c r="AIR107" s="6"/>
      <c r="AIS107" s="6"/>
      <c r="AIT107" s="6"/>
      <c r="AIU107" s="6"/>
      <c r="AIV107" s="6"/>
      <c r="AIW107" s="6"/>
      <c r="AIX107" s="6"/>
      <c r="AIY107" s="6"/>
      <c r="AIZ107" s="6"/>
      <c r="AJA107" s="6"/>
      <c r="AJB107" s="6"/>
      <c r="AJC107" s="6"/>
      <c r="AJD107" s="6"/>
      <c r="AJE107" s="6"/>
      <c r="AJF107" s="6"/>
      <c r="AJG107" s="6"/>
      <c r="AJH107" s="6"/>
      <c r="AJI107" s="6"/>
      <c r="AJJ107" s="6"/>
      <c r="AJK107" s="6"/>
      <c r="AJL107" s="6"/>
      <c r="AJM107" s="6"/>
      <c r="AJN107" s="6"/>
      <c r="AJO107" s="6"/>
      <c r="AJP107" s="6"/>
      <c r="AJQ107" s="6"/>
      <c r="AJR107" s="6"/>
      <c r="AJS107" s="6"/>
      <c r="AJT107" s="6"/>
      <c r="AJU107" s="6"/>
    </row>
    <row r="108" spans="1:957" s="311" customFormat="1" ht="37.5" customHeight="1" x14ac:dyDescent="0.3">
      <c r="A108" s="309" t="s">
        <v>123</v>
      </c>
      <c r="B108" s="308">
        <v>2260013</v>
      </c>
      <c r="C108" s="267"/>
      <c r="D108" s="217">
        <f t="shared" ref="D108:D117" si="38">H108</f>
        <v>0</v>
      </c>
      <c r="E108" s="231">
        <f t="shared" si="31"/>
        <v>0</v>
      </c>
      <c r="F108" s="81" t="e">
        <f t="shared" si="30"/>
        <v>#DIV/0!</v>
      </c>
      <c r="G108" s="231">
        <v>0</v>
      </c>
      <c r="H108" s="231"/>
      <c r="I108" s="81" t="e">
        <f t="shared" si="27"/>
        <v>#DIV/0!</v>
      </c>
      <c r="J108" s="29">
        <f t="shared" si="35"/>
        <v>0</v>
      </c>
      <c r="K108" s="22">
        <f t="shared" si="36"/>
        <v>0</v>
      </c>
      <c r="L108" s="232"/>
      <c r="M108" s="22">
        <f t="shared" si="26"/>
        <v>0</v>
      </c>
      <c r="N108" s="233"/>
      <c r="O108" s="233"/>
      <c r="P108" s="233"/>
      <c r="Q108" s="234"/>
      <c r="R108" s="234"/>
      <c r="S108" s="234"/>
      <c r="T108" s="234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5"/>
      <c r="AL108" s="235"/>
      <c r="AM108" s="235"/>
      <c r="AN108" s="235"/>
      <c r="AO108" s="235"/>
      <c r="AP108" s="235"/>
      <c r="AQ108" s="235"/>
      <c r="AR108" s="235"/>
      <c r="AS108" s="235"/>
      <c r="AT108" s="235"/>
      <c r="AU108" s="235"/>
      <c r="AV108" s="235"/>
      <c r="AW108" s="235"/>
      <c r="AX108" s="310"/>
      <c r="AY108" s="310"/>
      <c r="AZ108" s="310"/>
      <c r="BA108" s="310"/>
      <c r="BB108" s="310"/>
    </row>
    <row r="109" spans="1:957" s="320" customFormat="1" ht="31.5" x14ac:dyDescent="0.3">
      <c r="A109" s="312" t="s">
        <v>124</v>
      </c>
      <c r="B109" s="313">
        <v>2260041</v>
      </c>
      <c r="C109" s="267">
        <v>14500</v>
      </c>
      <c r="D109" s="217">
        <f t="shared" si="38"/>
        <v>14500</v>
      </c>
      <c r="E109" s="231">
        <f t="shared" si="31"/>
        <v>0</v>
      </c>
      <c r="F109" s="81">
        <f t="shared" si="30"/>
        <v>100</v>
      </c>
      <c r="G109" s="314">
        <v>14500</v>
      </c>
      <c r="H109" s="314">
        <v>14500</v>
      </c>
      <c r="I109" s="81">
        <f t="shared" si="27"/>
        <v>100</v>
      </c>
      <c r="J109" s="29">
        <f t="shared" si="35"/>
        <v>0</v>
      </c>
      <c r="K109" s="22">
        <f t="shared" si="36"/>
        <v>14500</v>
      </c>
      <c r="L109" s="315"/>
      <c r="M109" s="22">
        <f t="shared" si="26"/>
        <v>14500</v>
      </c>
      <c r="N109" s="316"/>
      <c r="O109" s="316"/>
      <c r="P109" s="316"/>
      <c r="Q109" s="317"/>
      <c r="R109" s="317"/>
      <c r="S109" s="317"/>
      <c r="T109" s="317"/>
      <c r="U109" s="318"/>
      <c r="V109" s="318"/>
      <c r="W109" s="318"/>
      <c r="X109" s="318"/>
      <c r="Y109" s="318"/>
      <c r="Z109" s="318"/>
      <c r="AA109" s="318"/>
      <c r="AB109" s="318"/>
      <c r="AC109" s="318"/>
      <c r="AD109" s="318"/>
      <c r="AE109" s="318"/>
      <c r="AF109" s="318"/>
      <c r="AG109" s="318"/>
      <c r="AH109" s="318"/>
      <c r="AI109" s="318"/>
      <c r="AJ109" s="318"/>
      <c r="AK109" s="318"/>
      <c r="AL109" s="318"/>
      <c r="AM109" s="318"/>
      <c r="AN109" s="318"/>
      <c r="AO109" s="318"/>
      <c r="AP109" s="318"/>
      <c r="AQ109" s="318"/>
      <c r="AR109" s="318"/>
      <c r="AS109" s="318"/>
      <c r="AT109" s="318"/>
      <c r="AU109" s="318"/>
      <c r="AV109" s="318"/>
      <c r="AW109" s="318"/>
      <c r="AX109" s="319"/>
      <c r="AY109" s="319"/>
      <c r="AZ109" s="319"/>
      <c r="BA109" s="319"/>
      <c r="BB109" s="319"/>
    </row>
    <row r="110" spans="1:957" s="320" customFormat="1" ht="32.25" x14ac:dyDescent="0.3">
      <c r="A110" s="321" t="s">
        <v>125</v>
      </c>
      <c r="B110" s="313">
        <v>2260047</v>
      </c>
      <c r="C110" s="322"/>
      <c r="D110" s="217">
        <f t="shared" si="38"/>
        <v>0</v>
      </c>
      <c r="E110" s="231">
        <f t="shared" si="31"/>
        <v>0</v>
      </c>
      <c r="F110" s="81" t="e">
        <f t="shared" si="30"/>
        <v>#DIV/0!</v>
      </c>
      <c r="G110" s="314">
        <v>0</v>
      </c>
      <c r="H110" s="314"/>
      <c r="I110" s="81" t="e">
        <f t="shared" si="27"/>
        <v>#DIV/0!</v>
      </c>
      <c r="J110" s="29"/>
      <c r="K110" s="22"/>
      <c r="L110" s="315"/>
      <c r="M110" s="22"/>
      <c r="N110" s="316"/>
      <c r="O110" s="316"/>
      <c r="P110" s="316"/>
      <c r="Q110" s="317"/>
      <c r="R110" s="317"/>
      <c r="S110" s="317"/>
      <c r="T110" s="317"/>
      <c r="U110" s="318"/>
      <c r="V110" s="318"/>
      <c r="W110" s="318"/>
      <c r="X110" s="318"/>
      <c r="Y110" s="318"/>
      <c r="Z110" s="318"/>
      <c r="AA110" s="318"/>
      <c r="AB110" s="318"/>
      <c r="AC110" s="318"/>
      <c r="AD110" s="318"/>
      <c r="AE110" s="318"/>
      <c r="AF110" s="318"/>
      <c r="AG110" s="318"/>
      <c r="AH110" s="318"/>
      <c r="AI110" s="318"/>
      <c r="AJ110" s="318"/>
      <c r="AK110" s="318"/>
      <c r="AL110" s="318"/>
      <c r="AM110" s="318"/>
      <c r="AN110" s="318"/>
      <c r="AO110" s="318"/>
      <c r="AP110" s="318"/>
      <c r="AQ110" s="318"/>
      <c r="AR110" s="318"/>
      <c r="AS110" s="318"/>
      <c r="AT110" s="318"/>
      <c r="AU110" s="318"/>
      <c r="AV110" s="318"/>
      <c r="AW110" s="318"/>
      <c r="AX110" s="319"/>
      <c r="AY110" s="319"/>
      <c r="AZ110" s="319"/>
      <c r="BA110" s="319"/>
      <c r="BB110" s="319"/>
    </row>
    <row r="111" spans="1:957" s="330" customFormat="1" ht="39" customHeight="1" x14ac:dyDescent="0.3">
      <c r="A111" s="323" t="s">
        <v>126</v>
      </c>
      <c r="B111" s="324">
        <v>2260061</v>
      </c>
      <c r="C111" s="325">
        <v>1516237</v>
      </c>
      <c r="D111" s="217">
        <f t="shared" si="38"/>
        <v>1100528.6500000001</v>
      </c>
      <c r="E111" s="231">
        <f t="shared" si="31"/>
        <v>415708.34999999986</v>
      </c>
      <c r="F111" s="81">
        <f t="shared" si="30"/>
        <v>72.582891065183091</v>
      </c>
      <c r="G111" s="217">
        <v>1080000</v>
      </c>
      <c r="H111" s="217">
        <v>1100528.6500000001</v>
      </c>
      <c r="I111" s="81">
        <f t="shared" si="27"/>
        <v>101.90080092592595</v>
      </c>
      <c r="J111" s="29">
        <f>G111-H111</f>
        <v>-20528.65000000014</v>
      </c>
      <c r="K111" s="22">
        <f>C111</f>
        <v>1516237</v>
      </c>
      <c r="L111" s="326"/>
      <c r="M111" s="22">
        <f t="shared" si="26"/>
        <v>1516237</v>
      </c>
      <c r="N111" s="327"/>
      <c r="O111" s="327"/>
      <c r="P111" s="327"/>
      <c r="Q111" s="328"/>
      <c r="R111" s="328"/>
      <c r="S111" s="328"/>
      <c r="T111" s="328"/>
      <c r="U111" s="329"/>
      <c r="V111" s="329"/>
      <c r="W111" s="329"/>
      <c r="X111" s="329"/>
      <c r="Y111" s="329"/>
      <c r="Z111" s="329"/>
      <c r="AA111" s="329"/>
      <c r="AB111" s="329"/>
      <c r="AC111" s="329"/>
      <c r="AD111" s="329"/>
      <c r="AE111" s="329"/>
      <c r="AF111" s="329"/>
      <c r="AG111" s="329"/>
      <c r="AH111" s="329"/>
      <c r="AI111" s="329"/>
      <c r="AJ111" s="329"/>
      <c r="AK111" s="329"/>
      <c r="AL111" s="329"/>
      <c r="AM111" s="329"/>
      <c r="AN111" s="329"/>
      <c r="AO111" s="329"/>
      <c r="AP111" s="329"/>
      <c r="AQ111" s="329"/>
      <c r="AR111" s="329"/>
      <c r="AS111" s="329"/>
      <c r="AT111" s="329"/>
      <c r="AU111" s="329"/>
      <c r="AV111" s="329"/>
      <c r="AW111" s="329"/>
      <c r="AX111" s="329"/>
      <c r="AY111" s="329"/>
      <c r="AZ111" s="329"/>
      <c r="BA111" s="329"/>
      <c r="BB111" s="329"/>
    </row>
    <row r="112" spans="1:957" s="333" customFormat="1" ht="51.75" customHeight="1" x14ac:dyDescent="0.3">
      <c r="A112" s="309" t="s">
        <v>127</v>
      </c>
      <c r="B112" s="331">
        <v>2260102</v>
      </c>
      <c r="C112" s="322"/>
      <c r="D112" s="217">
        <f t="shared" si="38"/>
        <v>0</v>
      </c>
      <c r="E112" s="231">
        <f t="shared" si="31"/>
        <v>0</v>
      </c>
      <c r="F112" s="81" t="e">
        <f t="shared" si="30"/>
        <v>#DIV/0!</v>
      </c>
      <c r="G112" s="217">
        <v>0</v>
      </c>
      <c r="H112" s="217"/>
      <c r="I112" s="81" t="e">
        <f t="shared" si="27"/>
        <v>#DIV/0!</v>
      </c>
      <c r="J112" s="29">
        <f>G112-H112</f>
        <v>0</v>
      </c>
      <c r="K112" s="22">
        <f>C112</f>
        <v>0</v>
      </c>
      <c r="L112" s="326"/>
      <c r="M112" s="22">
        <f t="shared" si="26"/>
        <v>0</v>
      </c>
      <c r="N112" s="327"/>
      <c r="O112" s="327"/>
      <c r="P112" s="327"/>
      <c r="Q112" s="328"/>
      <c r="R112" s="328"/>
      <c r="S112" s="328"/>
      <c r="T112" s="328"/>
      <c r="U112" s="329"/>
      <c r="V112" s="329"/>
      <c r="W112" s="329"/>
      <c r="X112" s="329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/>
      <c r="AV112" s="329"/>
      <c r="AW112" s="329"/>
      <c r="AX112" s="332"/>
      <c r="AY112" s="332"/>
      <c r="AZ112" s="332"/>
      <c r="BA112" s="332"/>
      <c r="BB112" s="332"/>
    </row>
    <row r="113" spans="1:957" s="340" customFormat="1" ht="54.75" customHeight="1" x14ac:dyDescent="0.3">
      <c r="A113" s="309" t="s">
        <v>128</v>
      </c>
      <c r="B113" s="334">
        <v>2260112</v>
      </c>
      <c r="C113" s="267">
        <v>9000</v>
      </c>
      <c r="D113" s="217">
        <f t="shared" si="38"/>
        <v>9000</v>
      </c>
      <c r="E113" s="231">
        <f t="shared" si="31"/>
        <v>0</v>
      </c>
      <c r="F113" s="81">
        <f t="shared" si="30"/>
        <v>100</v>
      </c>
      <c r="G113" s="293">
        <v>9000</v>
      </c>
      <c r="H113" s="293">
        <v>9000</v>
      </c>
      <c r="I113" s="81">
        <f t="shared" si="27"/>
        <v>100</v>
      </c>
      <c r="J113" s="29">
        <f>G113-H113</f>
        <v>0</v>
      </c>
      <c r="K113" s="22">
        <f>C113</f>
        <v>9000</v>
      </c>
      <c r="L113" s="335"/>
      <c r="M113" s="22">
        <f t="shared" si="26"/>
        <v>9000</v>
      </c>
      <c r="N113" s="336"/>
      <c r="O113" s="336"/>
      <c r="P113" s="336"/>
      <c r="Q113" s="337"/>
      <c r="R113" s="337"/>
      <c r="S113" s="337"/>
      <c r="T113" s="337"/>
      <c r="U113" s="338"/>
      <c r="V113" s="338"/>
      <c r="W113" s="338"/>
      <c r="X113" s="338"/>
      <c r="Y113" s="338"/>
      <c r="Z113" s="338"/>
      <c r="AA113" s="338"/>
      <c r="AB113" s="338"/>
      <c r="AC113" s="338"/>
      <c r="AD113" s="338"/>
      <c r="AE113" s="338"/>
      <c r="AF113" s="338"/>
      <c r="AG113" s="338"/>
      <c r="AH113" s="338"/>
      <c r="AI113" s="338"/>
      <c r="AJ113" s="338"/>
      <c r="AK113" s="338"/>
      <c r="AL113" s="338"/>
      <c r="AM113" s="338"/>
      <c r="AN113" s="338"/>
      <c r="AO113" s="338"/>
      <c r="AP113" s="338"/>
      <c r="AQ113" s="338"/>
      <c r="AR113" s="338"/>
      <c r="AS113" s="338"/>
      <c r="AT113" s="338"/>
      <c r="AU113" s="338"/>
      <c r="AV113" s="338"/>
      <c r="AW113" s="338"/>
      <c r="AX113" s="339"/>
      <c r="AY113" s="339"/>
      <c r="AZ113" s="339"/>
      <c r="BA113" s="339"/>
      <c r="BB113" s="339"/>
    </row>
    <row r="114" spans="1:957" s="340" customFormat="1" ht="54.75" customHeight="1" x14ac:dyDescent="0.3">
      <c r="A114" s="309" t="s">
        <v>129</v>
      </c>
      <c r="B114" s="334">
        <v>2260234</v>
      </c>
      <c r="C114" s="341"/>
      <c r="D114" s="217">
        <f t="shared" si="38"/>
        <v>0</v>
      </c>
      <c r="E114" s="231">
        <f t="shared" si="31"/>
        <v>0</v>
      </c>
      <c r="F114" s="81" t="e">
        <f t="shared" si="30"/>
        <v>#DIV/0!</v>
      </c>
      <c r="G114" s="293">
        <v>0</v>
      </c>
      <c r="H114" s="293"/>
      <c r="I114" s="81" t="e">
        <f t="shared" si="27"/>
        <v>#DIV/0!</v>
      </c>
      <c r="J114" s="29"/>
      <c r="K114" s="22"/>
      <c r="L114" s="335"/>
      <c r="M114" s="22"/>
      <c r="N114" s="336"/>
      <c r="O114" s="336"/>
      <c r="P114" s="336"/>
      <c r="Q114" s="337"/>
      <c r="R114" s="337"/>
      <c r="S114" s="337"/>
      <c r="T114" s="337"/>
      <c r="U114" s="338"/>
      <c r="V114" s="338"/>
      <c r="W114" s="338"/>
      <c r="X114" s="338"/>
      <c r="Y114" s="338"/>
      <c r="Z114" s="338"/>
      <c r="AA114" s="338"/>
      <c r="AB114" s="338"/>
      <c r="AC114" s="338"/>
      <c r="AD114" s="338"/>
      <c r="AE114" s="338"/>
      <c r="AF114" s="338"/>
      <c r="AG114" s="338"/>
      <c r="AH114" s="338"/>
      <c r="AI114" s="338"/>
      <c r="AJ114" s="338"/>
      <c r="AK114" s="338"/>
      <c r="AL114" s="338"/>
      <c r="AM114" s="338"/>
      <c r="AN114" s="338"/>
      <c r="AO114" s="338"/>
      <c r="AP114" s="338"/>
      <c r="AQ114" s="338"/>
      <c r="AR114" s="338"/>
      <c r="AS114" s="338"/>
      <c r="AT114" s="338"/>
      <c r="AU114" s="338"/>
      <c r="AV114" s="338"/>
      <c r="AW114" s="338"/>
      <c r="AX114" s="339"/>
      <c r="AY114" s="339"/>
      <c r="AZ114" s="339"/>
      <c r="BA114" s="339"/>
      <c r="BB114" s="339"/>
    </row>
    <row r="115" spans="1:957" ht="29.25" customHeight="1" x14ac:dyDescent="0.3">
      <c r="A115" s="342" t="s">
        <v>130</v>
      </c>
      <c r="B115" s="343">
        <v>2260512</v>
      </c>
      <c r="C115" s="267"/>
      <c r="D115" s="217">
        <f t="shared" si="38"/>
        <v>0</v>
      </c>
      <c r="E115" s="231">
        <f t="shared" si="31"/>
        <v>0</v>
      </c>
      <c r="F115" s="81" t="e">
        <f t="shared" si="30"/>
        <v>#DIV/0!</v>
      </c>
      <c r="G115" s="217">
        <v>0</v>
      </c>
      <c r="H115" s="217"/>
      <c r="I115" s="81" t="e">
        <f t="shared" si="27"/>
        <v>#DIV/0!</v>
      </c>
      <c r="J115" s="29">
        <f t="shared" ref="J115:J135" si="39">G115-H115</f>
        <v>0</v>
      </c>
      <c r="K115" s="22">
        <f t="shared" ref="K115:K135" si="40">C115</f>
        <v>0</v>
      </c>
      <c r="L115" s="84"/>
      <c r="M115" s="22">
        <f t="shared" si="26"/>
        <v>0</v>
      </c>
      <c r="N115" s="85"/>
      <c r="O115" s="85"/>
      <c r="P115" s="85"/>
      <c r="Q115" s="3"/>
      <c r="R115" s="3"/>
      <c r="S115" s="3"/>
      <c r="T115" s="3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5"/>
      <c r="AY115" s="5"/>
      <c r="AZ115" s="5"/>
      <c r="BA115" s="5"/>
      <c r="BB115" s="5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  <c r="IW115" s="6"/>
      <c r="IX115" s="6"/>
      <c r="IY115" s="6"/>
      <c r="IZ115" s="6"/>
      <c r="JA115" s="6"/>
      <c r="JB115" s="6"/>
      <c r="JC115" s="6"/>
      <c r="JD115" s="6"/>
      <c r="JE115" s="6"/>
      <c r="JF115" s="6"/>
      <c r="JG115" s="6"/>
      <c r="JH115" s="6"/>
      <c r="JI115" s="6"/>
      <c r="JJ115" s="6"/>
      <c r="JK115" s="6"/>
      <c r="JL115" s="6"/>
      <c r="JM115" s="6"/>
      <c r="JN115" s="6"/>
      <c r="JO115" s="6"/>
      <c r="JP115" s="6"/>
      <c r="JQ115" s="6"/>
      <c r="JR115" s="6"/>
      <c r="JS115" s="6"/>
      <c r="JT115" s="6"/>
      <c r="JU115" s="6"/>
      <c r="JV115" s="6"/>
      <c r="JW115" s="6"/>
      <c r="JX115" s="6"/>
      <c r="JY115" s="6"/>
      <c r="JZ115" s="6"/>
      <c r="KA115" s="6"/>
      <c r="KB115" s="6"/>
      <c r="KC115" s="6"/>
      <c r="KD115" s="6"/>
      <c r="KE115" s="6"/>
      <c r="KF115" s="6"/>
      <c r="KG115" s="6"/>
      <c r="KH115" s="6"/>
      <c r="KI115" s="6"/>
      <c r="KJ115" s="6"/>
      <c r="KK115" s="6"/>
      <c r="KL115" s="6"/>
      <c r="KM115" s="6"/>
      <c r="KN115" s="6"/>
      <c r="KO115" s="6"/>
      <c r="KP115" s="6"/>
      <c r="KQ115" s="6"/>
      <c r="KR115" s="6"/>
      <c r="KS115" s="6"/>
      <c r="KT115" s="6"/>
      <c r="KU115" s="6"/>
      <c r="KV115" s="6"/>
      <c r="KW115" s="6"/>
      <c r="KX115" s="6"/>
      <c r="KY115" s="6"/>
      <c r="KZ115" s="6"/>
      <c r="LA115" s="6"/>
      <c r="LB115" s="6"/>
      <c r="LC115" s="6"/>
      <c r="LD115" s="6"/>
      <c r="LE115" s="6"/>
      <c r="LF115" s="6"/>
      <c r="LG115" s="6"/>
      <c r="LH115" s="6"/>
      <c r="LI115" s="6"/>
      <c r="LJ115" s="6"/>
      <c r="LK115" s="6"/>
      <c r="LL115" s="6"/>
      <c r="LM115" s="6"/>
      <c r="LN115" s="6"/>
      <c r="LO115" s="6"/>
      <c r="LP115" s="6"/>
      <c r="LQ115" s="6"/>
      <c r="LR115" s="6"/>
      <c r="LS115" s="6"/>
      <c r="LT115" s="6"/>
      <c r="LU115" s="6"/>
      <c r="LV115" s="6"/>
      <c r="LW115" s="6"/>
      <c r="LX115" s="6"/>
      <c r="LY115" s="6"/>
      <c r="LZ115" s="6"/>
      <c r="MA115" s="6"/>
      <c r="MB115" s="6"/>
      <c r="MC115" s="6"/>
      <c r="MD115" s="6"/>
      <c r="ME115" s="6"/>
      <c r="MF115" s="6"/>
      <c r="MG115" s="6"/>
      <c r="MH115" s="6"/>
      <c r="MI115" s="6"/>
      <c r="MJ115" s="6"/>
      <c r="MK115" s="6"/>
      <c r="ML115" s="6"/>
      <c r="MM115" s="6"/>
      <c r="MN115" s="6"/>
      <c r="MO115" s="6"/>
      <c r="MP115" s="6"/>
      <c r="MQ115" s="6"/>
      <c r="MR115" s="6"/>
      <c r="MS115" s="6"/>
      <c r="MT115" s="6"/>
      <c r="MU115" s="6"/>
      <c r="MV115" s="6"/>
      <c r="MW115" s="6"/>
      <c r="MX115" s="6"/>
      <c r="MY115" s="6"/>
      <c r="MZ115" s="6"/>
      <c r="NA115" s="6"/>
      <c r="NB115" s="6"/>
      <c r="NC115" s="6"/>
      <c r="ND115" s="6"/>
      <c r="NE115" s="6"/>
      <c r="NF115" s="6"/>
      <c r="NG115" s="6"/>
      <c r="NH115" s="6"/>
      <c r="NI115" s="6"/>
      <c r="NJ115" s="6"/>
      <c r="NK115" s="6"/>
      <c r="NL115" s="6"/>
      <c r="NM115" s="6"/>
      <c r="NN115" s="6"/>
      <c r="NO115" s="6"/>
      <c r="NP115" s="6"/>
      <c r="NQ115" s="6"/>
      <c r="NR115" s="6"/>
      <c r="NS115" s="6"/>
      <c r="NT115" s="6"/>
      <c r="NU115" s="6"/>
      <c r="NV115" s="6"/>
      <c r="NW115" s="6"/>
      <c r="NX115" s="6"/>
      <c r="NY115" s="6"/>
      <c r="NZ115" s="6"/>
      <c r="OA115" s="6"/>
      <c r="OB115" s="6"/>
      <c r="OC115" s="6"/>
      <c r="OD115" s="6"/>
      <c r="OE115" s="6"/>
      <c r="OF115" s="6"/>
      <c r="OG115" s="6"/>
      <c r="OH115" s="6"/>
      <c r="OI115" s="6"/>
      <c r="OJ115" s="6"/>
      <c r="OK115" s="6"/>
      <c r="OL115" s="6"/>
      <c r="OM115" s="6"/>
      <c r="ON115" s="6"/>
      <c r="OO115" s="6"/>
      <c r="OP115" s="6"/>
      <c r="OQ115" s="6"/>
      <c r="OR115" s="6"/>
      <c r="OS115" s="6"/>
      <c r="OT115" s="6"/>
      <c r="OU115" s="6"/>
      <c r="OV115" s="6"/>
      <c r="OW115" s="6"/>
      <c r="OX115" s="6"/>
      <c r="OY115" s="6"/>
      <c r="OZ115" s="6"/>
      <c r="PA115" s="6"/>
      <c r="PB115" s="6"/>
      <c r="PC115" s="6"/>
      <c r="PD115" s="6"/>
      <c r="PE115" s="6"/>
      <c r="PF115" s="6"/>
      <c r="PG115" s="6"/>
      <c r="PH115" s="6"/>
      <c r="PI115" s="6"/>
      <c r="PJ115" s="6"/>
      <c r="PK115" s="6"/>
      <c r="PL115" s="6"/>
      <c r="PM115" s="6"/>
      <c r="PN115" s="6"/>
      <c r="PO115" s="6"/>
      <c r="PP115" s="6"/>
      <c r="PQ115" s="6"/>
      <c r="PR115" s="6"/>
      <c r="PS115" s="6"/>
      <c r="PT115" s="6"/>
      <c r="PU115" s="6"/>
      <c r="PV115" s="6"/>
      <c r="PW115" s="6"/>
      <c r="PX115" s="6"/>
      <c r="PY115" s="6"/>
      <c r="PZ115" s="6"/>
      <c r="QA115" s="6"/>
      <c r="QB115" s="6"/>
      <c r="QC115" s="6"/>
      <c r="QD115" s="6"/>
      <c r="QE115" s="6"/>
      <c r="QF115" s="6"/>
      <c r="QG115" s="6"/>
      <c r="QH115" s="6"/>
      <c r="QI115" s="6"/>
      <c r="QJ115" s="6"/>
      <c r="QK115" s="6"/>
      <c r="QL115" s="6"/>
      <c r="QM115" s="6"/>
      <c r="QN115" s="6"/>
      <c r="QO115" s="6"/>
      <c r="QP115" s="6"/>
      <c r="QQ115" s="6"/>
      <c r="QR115" s="6"/>
      <c r="QS115" s="6"/>
      <c r="QT115" s="6"/>
      <c r="QU115" s="6"/>
      <c r="QV115" s="6"/>
      <c r="QW115" s="6"/>
      <c r="QX115" s="6"/>
      <c r="QY115" s="6"/>
      <c r="QZ115" s="6"/>
      <c r="RA115" s="6"/>
      <c r="RB115" s="6"/>
      <c r="RC115" s="6"/>
      <c r="RD115" s="6"/>
      <c r="RE115" s="6"/>
      <c r="RF115" s="6"/>
      <c r="RG115" s="6"/>
      <c r="RH115" s="6"/>
      <c r="RI115" s="6"/>
      <c r="RJ115" s="6"/>
      <c r="RK115" s="6"/>
      <c r="RL115" s="6"/>
      <c r="RM115" s="6"/>
      <c r="RN115" s="6"/>
      <c r="RO115" s="6"/>
      <c r="RP115" s="6"/>
      <c r="RQ115" s="6"/>
      <c r="RR115" s="6"/>
      <c r="RS115" s="6"/>
      <c r="RT115" s="6"/>
      <c r="RU115" s="6"/>
      <c r="RV115" s="6"/>
      <c r="RW115" s="6"/>
      <c r="RX115" s="6"/>
      <c r="RY115" s="6"/>
      <c r="RZ115" s="6"/>
      <c r="SA115" s="6"/>
      <c r="SB115" s="6"/>
      <c r="SC115" s="6"/>
      <c r="SD115" s="6"/>
      <c r="SE115" s="6"/>
      <c r="SF115" s="6"/>
      <c r="SG115" s="6"/>
      <c r="SH115" s="6"/>
      <c r="SI115" s="6"/>
      <c r="SJ115" s="6"/>
      <c r="SK115" s="6"/>
      <c r="SL115" s="6"/>
      <c r="SM115" s="6"/>
      <c r="SN115" s="6"/>
      <c r="SO115" s="6"/>
      <c r="SP115" s="6"/>
      <c r="SQ115" s="6"/>
      <c r="SR115" s="6"/>
      <c r="SS115" s="6"/>
      <c r="ST115" s="6"/>
      <c r="SU115" s="6"/>
      <c r="SV115" s="6"/>
      <c r="SW115" s="6"/>
      <c r="SX115" s="6"/>
      <c r="SY115" s="6"/>
      <c r="SZ115" s="6"/>
      <c r="TA115" s="6"/>
      <c r="TB115" s="6"/>
      <c r="TC115" s="6"/>
      <c r="TD115" s="6"/>
      <c r="TE115" s="6"/>
      <c r="TF115" s="6"/>
      <c r="TG115" s="6"/>
      <c r="TH115" s="6"/>
      <c r="TI115" s="6"/>
      <c r="TJ115" s="6"/>
      <c r="TK115" s="6"/>
      <c r="TL115" s="6"/>
      <c r="TM115" s="6"/>
      <c r="TN115" s="6"/>
      <c r="TO115" s="6"/>
      <c r="TP115" s="6"/>
      <c r="TQ115" s="6"/>
      <c r="TR115" s="6"/>
      <c r="TS115" s="6"/>
      <c r="TT115" s="6"/>
      <c r="TU115" s="6"/>
      <c r="TV115" s="6"/>
      <c r="TW115" s="6"/>
      <c r="TX115" s="6"/>
      <c r="TY115" s="6"/>
      <c r="TZ115" s="6"/>
      <c r="UA115" s="6"/>
      <c r="UB115" s="6"/>
      <c r="UC115" s="6"/>
      <c r="UD115" s="6"/>
      <c r="UE115" s="6"/>
      <c r="UF115" s="6"/>
      <c r="UG115" s="6"/>
      <c r="UH115" s="6"/>
      <c r="UI115" s="6"/>
      <c r="UJ115" s="6"/>
      <c r="UK115" s="6"/>
      <c r="UL115" s="6"/>
      <c r="UM115" s="6"/>
      <c r="UN115" s="6"/>
      <c r="UO115" s="6"/>
      <c r="UP115" s="6"/>
      <c r="UQ115" s="6"/>
      <c r="UR115" s="6"/>
      <c r="US115" s="6"/>
      <c r="UT115" s="6"/>
      <c r="UU115" s="6"/>
      <c r="UV115" s="6"/>
      <c r="UW115" s="6"/>
      <c r="UX115" s="6"/>
      <c r="UY115" s="6"/>
      <c r="UZ115" s="6"/>
      <c r="VA115" s="6"/>
      <c r="VB115" s="6"/>
      <c r="VC115" s="6"/>
      <c r="VD115" s="6"/>
      <c r="VE115" s="6"/>
      <c r="VF115" s="6"/>
      <c r="VG115" s="6"/>
      <c r="VH115" s="6"/>
      <c r="VI115" s="6"/>
      <c r="VJ115" s="6"/>
      <c r="VK115" s="6"/>
      <c r="VL115" s="6"/>
      <c r="VM115" s="6"/>
      <c r="VN115" s="6"/>
      <c r="VO115" s="6"/>
      <c r="VP115" s="6"/>
      <c r="VQ115" s="6"/>
      <c r="VR115" s="6"/>
      <c r="VS115" s="6"/>
      <c r="VT115" s="6"/>
      <c r="VU115" s="6"/>
      <c r="VV115" s="6"/>
      <c r="VW115" s="6"/>
      <c r="VX115" s="6"/>
      <c r="VY115" s="6"/>
      <c r="VZ115" s="6"/>
      <c r="WA115" s="6"/>
      <c r="WB115" s="6"/>
      <c r="WC115" s="6"/>
      <c r="WD115" s="6"/>
      <c r="WE115" s="6"/>
      <c r="WF115" s="6"/>
      <c r="WG115" s="6"/>
      <c r="WH115" s="6"/>
      <c r="WI115" s="6"/>
      <c r="WJ115" s="6"/>
      <c r="WK115" s="6"/>
      <c r="WL115" s="6"/>
      <c r="WM115" s="6"/>
      <c r="WN115" s="6"/>
      <c r="WO115" s="6"/>
      <c r="WP115" s="6"/>
      <c r="WQ115" s="6"/>
      <c r="WR115" s="6"/>
      <c r="WS115" s="6"/>
      <c r="WT115" s="6"/>
      <c r="WU115" s="6"/>
      <c r="WV115" s="6"/>
      <c r="WW115" s="6"/>
      <c r="WX115" s="6"/>
      <c r="WY115" s="6"/>
      <c r="WZ115" s="6"/>
      <c r="XA115" s="6"/>
      <c r="XB115" s="6"/>
      <c r="XC115" s="6"/>
      <c r="XD115" s="6"/>
      <c r="XE115" s="6"/>
      <c r="XF115" s="6"/>
      <c r="XG115" s="6"/>
      <c r="XH115" s="6"/>
      <c r="XI115" s="6"/>
      <c r="XJ115" s="6"/>
      <c r="XK115" s="6"/>
      <c r="XL115" s="6"/>
      <c r="XM115" s="6"/>
      <c r="XN115" s="6"/>
      <c r="XO115" s="6"/>
      <c r="XP115" s="6"/>
      <c r="XQ115" s="6"/>
      <c r="XR115" s="6"/>
      <c r="XS115" s="6"/>
      <c r="XT115" s="6"/>
      <c r="XU115" s="6"/>
      <c r="XV115" s="6"/>
      <c r="XW115" s="6"/>
      <c r="XX115" s="6"/>
      <c r="XY115" s="6"/>
      <c r="XZ115" s="6"/>
      <c r="YA115" s="6"/>
      <c r="YB115" s="6"/>
      <c r="YC115" s="6"/>
      <c r="YD115" s="6"/>
      <c r="YE115" s="6"/>
      <c r="YF115" s="6"/>
      <c r="YG115" s="6"/>
      <c r="YH115" s="6"/>
      <c r="YI115" s="6"/>
      <c r="YJ115" s="6"/>
      <c r="YK115" s="6"/>
      <c r="YL115" s="6"/>
      <c r="YM115" s="6"/>
      <c r="YN115" s="6"/>
      <c r="YO115" s="6"/>
      <c r="YP115" s="6"/>
      <c r="YQ115" s="6"/>
      <c r="YR115" s="6"/>
      <c r="YS115" s="6"/>
      <c r="YT115" s="6"/>
      <c r="YU115" s="6"/>
      <c r="YV115" s="6"/>
      <c r="YW115" s="6"/>
      <c r="YX115" s="6"/>
      <c r="YY115" s="6"/>
      <c r="YZ115" s="6"/>
      <c r="ZA115" s="6"/>
      <c r="ZB115" s="6"/>
      <c r="ZC115" s="6"/>
      <c r="ZD115" s="6"/>
      <c r="ZE115" s="6"/>
      <c r="ZF115" s="6"/>
      <c r="ZG115" s="6"/>
      <c r="ZH115" s="6"/>
      <c r="ZI115" s="6"/>
      <c r="ZJ115" s="6"/>
      <c r="ZK115" s="6"/>
      <c r="ZL115" s="6"/>
      <c r="ZM115" s="6"/>
      <c r="ZN115" s="6"/>
      <c r="ZO115" s="6"/>
      <c r="ZP115" s="6"/>
      <c r="ZQ115" s="6"/>
      <c r="ZR115" s="6"/>
      <c r="ZS115" s="6"/>
      <c r="ZT115" s="6"/>
      <c r="ZU115" s="6"/>
      <c r="ZV115" s="6"/>
      <c r="ZW115" s="6"/>
      <c r="ZX115" s="6"/>
      <c r="ZY115" s="6"/>
      <c r="ZZ115" s="6"/>
      <c r="AAA115" s="6"/>
      <c r="AAB115" s="6"/>
      <c r="AAC115" s="6"/>
      <c r="AAD115" s="6"/>
      <c r="AAE115" s="6"/>
      <c r="AAF115" s="6"/>
      <c r="AAG115" s="6"/>
      <c r="AAH115" s="6"/>
      <c r="AAI115" s="6"/>
      <c r="AAJ115" s="6"/>
      <c r="AAK115" s="6"/>
      <c r="AAL115" s="6"/>
      <c r="AAM115" s="6"/>
      <c r="AAN115" s="6"/>
      <c r="AAO115" s="6"/>
      <c r="AAP115" s="6"/>
      <c r="AAQ115" s="6"/>
      <c r="AAR115" s="6"/>
      <c r="AAS115" s="6"/>
      <c r="AAT115" s="6"/>
      <c r="AAU115" s="6"/>
      <c r="AAV115" s="6"/>
      <c r="AAW115" s="6"/>
      <c r="AAX115" s="6"/>
      <c r="AAY115" s="6"/>
      <c r="AAZ115" s="6"/>
      <c r="ABA115" s="6"/>
      <c r="ABB115" s="6"/>
      <c r="ABC115" s="6"/>
      <c r="ABD115" s="6"/>
      <c r="ABE115" s="6"/>
      <c r="ABF115" s="6"/>
      <c r="ABG115" s="6"/>
      <c r="ABH115" s="6"/>
      <c r="ABI115" s="6"/>
      <c r="ABJ115" s="6"/>
      <c r="ABK115" s="6"/>
      <c r="ABL115" s="6"/>
      <c r="ABM115" s="6"/>
      <c r="ABN115" s="6"/>
      <c r="ABO115" s="6"/>
      <c r="ABP115" s="6"/>
      <c r="ABQ115" s="6"/>
      <c r="ABR115" s="6"/>
      <c r="ABS115" s="6"/>
      <c r="ABT115" s="6"/>
      <c r="ABU115" s="6"/>
      <c r="ABV115" s="6"/>
      <c r="ABW115" s="6"/>
      <c r="ABX115" s="6"/>
      <c r="ABY115" s="6"/>
      <c r="ABZ115" s="6"/>
      <c r="ACA115" s="6"/>
      <c r="ACB115" s="6"/>
      <c r="ACC115" s="6"/>
      <c r="ACD115" s="6"/>
      <c r="ACE115" s="6"/>
      <c r="ACF115" s="6"/>
      <c r="ACG115" s="6"/>
      <c r="ACH115" s="6"/>
      <c r="ACI115" s="6"/>
      <c r="ACJ115" s="6"/>
      <c r="ACK115" s="6"/>
      <c r="ACL115" s="6"/>
      <c r="ACM115" s="6"/>
      <c r="ACN115" s="6"/>
      <c r="ACO115" s="6"/>
      <c r="ACP115" s="6"/>
      <c r="ACQ115" s="6"/>
      <c r="ACR115" s="6"/>
      <c r="ACS115" s="6"/>
      <c r="ACT115" s="6"/>
      <c r="ACU115" s="6"/>
      <c r="ACV115" s="6"/>
      <c r="ACW115" s="6"/>
      <c r="ACX115" s="6"/>
      <c r="ACY115" s="6"/>
      <c r="ACZ115" s="6"/>
      <c r="ADA115" s="6"/>
      <c r="ADB115" s="6"/>
      <c r="ADC115" s="6"/>
      <c r="ADD115" s="6"/>
      <c r="ADE115" s="6"/>
      <c r="ADF115" s="6"/>
      <c r="ADG115" s="6"/>
      <c r="ADH115" s="6"/>
      <c r="ADI115" s="6"/>
      <c r="ADJ115" s="6"/>
      <c r="ADK115" s="6"/>
      <c r="ADL115" s="6"/>
      <c r="ADM115" s="6"/>
      <c r="ADN115" s="6"/>
      <c r="ADO115" s="6"/>
      <c r="ADP115" s="6"/>
      <c r="ADQ115" s="6"/>
      <c r="ADR115" s="6"/>
      <c r="ADS115" s="6"/>
      <c r="ADT115" s="6"/>
      <c r="ADU115" s="6"/>
      <c r="ADV115" s="6"/>
      <c r="ADW115" s="6"/>
      <c r="ADX115" s="6"/>
      <c r="ADY115" s="6"/>
      <c r="ADZ115" s="6"/>
      <c r="AEA115" s="6"/>
      <c r="AEB115" s="6"/>
      <c r="AEC115" s="6"/>
      <c r="AED115" s="6"/>
      <c r="AEE115" s="6"/>
      <c r="AEF115" s="6"/>
      <c r="AEG115" s="6"/>
      <c r="AEH115" s="6"/>
      <c r="AEI115" s="6"/>
      <c r="AEJ115" s="6"/>
      <c r="AEK115" s="6"/>
      <c r="AEL115" s="6"/>
      <c r="AEM115" s="6"/>
      <c r="AEN115" s="6"/>
      <c r="AEO115" s="6"/>
      <c r="AEP115" s="6"/>
      <c r="AEQ115" s="6"/>
      <c r="AER115" s="6"/>
      <c r="AES115" s="6"/>
      <c r="AET115" s="6"/>
      <c r="AEU115" s="6"/>
      <c r="AEV115" s="6"/>
      <c r="AEW115" s="6"/>
      <c r="AEX115" s="6"/>
      <c r="AEY115" s="6"/>
      <c r="AEZ115" s="6"/>
      <c r="AFA115" s="6"/>
      <c r="AFB115" s="6"/>
      <c r="AFC115" s="6"/>
      <c r="AFD115" s="6"/>
      <c r="AFE115" s="6"/>
      <c r="AFF115" s="6"/>
      <c r="AFG115" s="6"/>
      <c r="AFH115" s="6"/>
      <c r="AFI115" s="6"/>
      <c r="AFJ115" s="6"/>
      <c r="AFK115" s="6"/>
      <c r="AFL115" s="6"/>
      <c r="AFM115" s="6"/>
      <c r="AFN115" s="6"/>
      <c r="AFO115" s="6"/>
      <c r="AFP115" s="6"/>
      <c r="AFQ115" s="6"/>
      <c r="AFR115" s="6"/>
      <c r="AFS115" s="6"/>
      <c r="AFT115" s="6"/>
      <c r="AFU115" s="6"/>
      <c r="AFV115" s="6"/>
      <c r="AFW115" s="6"/>
      <c r="AFX115" s="6"/>
      <c r="AFY115" s="6"/>
      <c r="AFZ115" s="6"/>
      <c r="AGA115" s="6"/>
      <c r="AGB115" s="6"/>
      <c r="AGC115" s="6"/>
      <c r="AGD115" s="6"/>
      <c r="AGE115" s="6"/>
      <c r="AGF115" s="6"/>
      <c r="AGG115" s="6"/>
      <c r="AGH115" s="6"/>
      <c r="AGI115" s="6"/>
      <c r="AGJ115" s="6"/>
      <c r="AGK115" s="6"/>
      <c r="AGL115" s="6"/>
      <c r="AGM115" s="6"/>
      <c r="AGN115" s="6"/>
      <c r="AGO115" s="6"/>
      <c r="AGP115" s="6"/>
      <c r="AGQ115" s="6"/>
      <c r="AGR115" s="6"/>
      <c r="AGS115" s="6"/>
      <c r="AGT115" s="6"/>
      <c r="AGU115" s="6"/>
      <c r="AGV115" s="6"/>
      <c r="AGW115" s="6"/>
      <c r="AGX115" s="6"/>
      <c r="AGY115" s="6"/>
      <c r="AGZ115" s="6"/>
      <c r="AHA115" s="6"/>
      <c r="AHB115" s="6"/>
      <c r="AHC115" s="6"/>
      <c r="AHD115" s="6"/>
      <c r="AHE115" s="6"/>
      <c r="AHF115" s="6"/>
      <c r="AHG115" s="6"/>
      <c r="AHH115" s="6"/>
      <c r="AHI115" s="6"/>
      <c r="AHJ115" s="6"/>
      <c r="AHK115" s="6"/>
      <c r="AHL115" s="6"/>
      <c r="AHM115" s="6"/>
      <c r="AHN115" s="6"/>
      <c r="AHO115" s="6"/>
      <c r="AHP115" s="6"/>
      <c r="AHQ115" s="6"/>
      <c r="AHR115" s="6"/>
      <c r="AHS115" s="6"/>
      <c r="AHT115" s="6"/>
      <c r="AHU115" s="6"/>
      <c r="AHV115" s="6"/>
      <c r="AHW115" s="6"/>
      <c r="AHX115" s="6"/>
      <c r="AHY115" s="6"/>
      <c r="AHZ115" s="6"/>
      <c r="AIA115" s="6"/>
      <c r="AIB115" s="6"/>
      <c r="AIC115" s="6"/>
      <c r="AID115" s="6"/>
      <c r="AIE115" s="6"/>
      <c r="AIF115" s="6"/>
      <c r="AIG115" s="6"/>
      <c r="AIH115" s="6"/>
      <c r="AII115" s="6"/>
      <c r="AIJ115" s="6"/>
      <c r="AIK115" s="6"/>
      <c r="AIL115" s="6"/>
      <c r="AIM115" s="6"/>
      <c r="AIN115" s="6"/>
      <c r="AIO115" s="6"/>
      <c r="AIP115" s="6"/>
      <c r="AIQ115" s="6"/>
      <c r="AIR115" s="6"/>
      <c r="AIS115" s="6"/>
      <c r="AIT115" s="6"/>
      <c r="AIU115" s="6"/>
      <c r="AIV115" s="6"/>
      <c r="AIW115" s="6"/>
      <c r="AIX115" s="6"/>
      <c r="AIY115" s="6"/>
      <c r="AIZ115" s="6"/>
      <c r="AJA115" s="6"/>
      <c r="AJB115" s="6"/>
      <c r="AJC115" s="6"/>
      <c r="AJD115" s="6"/>
      <c r="AJE115" s="6"/>
      <c r="AJF115" s="6"/>
      <c r="AJG115" s="6"/>
      <c r="AJH115" s="6"/>
      <c r="AJI115" s="6"/>
      <c r="AJJ115" s="6"/>
      <c r="AJK115" s="6"/>
      <c r="AJL115" s="6"/>
      <c r="AJM115" s="6"/>
      <c r="AJN115" s="6"/>
      <c r="AJO115" s="6"/>
      <c r="AJP115" s="6"/>
      <c r="AJQ115" s="6"/>
      <c r="AJR115" s="6"/>
      <c r="AJS115" s="6"/>
      <c r="AJT115" s="6"/>
      <c r="AJU115" s="6"/>
    </row>
    <row r="116" spans="1:957" ht="27.75" customHeight="1" x14ac:dyDescent="0.3">
      <c r="A116" s="344" t="s">
        <v>131</v>
      </c>
      <c r="B116" s="343">
        <v>2260520</v>
      </c>
      <c r="C116" s="267"/>
      <c r="D116" s="217">
        <f t="shared" si="38"/>
        <v>0</v>
      </c>
      <c r="E116" s="231">
        <f t="shared" si="31"/>
        <v>0</v>
      </c>
      <c r="F116" s="81" t="e">
        <f t="shared" si="30"/>
        <v>#DIV/0!</v>
      </c>
      <c r="G116" s="217">
        <v>0</v>
      </c>
      <c r="H116" s="217"/>
      <c r="I116" s="81" t="e">
        <f t="shared" si="27"/>
        <v>#DIV/0!</v>
      </c>
      <c r="J116" s="29">
        <f t="shared" si="39"/>
        <v>0</v>
      </c>
      <c r="K116" s="22">
        <f t="shared" si="40"/>
        <v>0</v>
      </c>
      <c r="L116" s="84"/>
      <c r="M116" s="22">
        <f t="shared" si="26"/>
        <v>0</v>
      </c>
      <c r="N116" s="85"/>
      <c r="O116" s="85"/>
      <c r="P116" s="85"/>
      <c r="Q116" s="3"/>
      <c r="R116" s="3"/>
      <c r="S116" s="3"/>
      <c r="T116" s="3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5"/>
      <c r="AY116" s="5"/>
      <c r="AZ116" s="5"/>
      <c r="BA116" s="5"/>
      <c r="BB116" s="5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  <c r="IW116" s="6"/>
      <c r="IX116" s="6"/>
      <c r="IY116" s="6"/>
      <c r="IZ116" s="6"/>
      <c r="JA116" s="6"/>
      <c r="JB116" s="6"/>
      <c r="JC116" s="6"/>
      <c r="JD116" s="6"/>
      <c r="JE116" s="6"/>
      <c r="JF116" s="6"/>
      <c r="JG116" s="6"/>
      <c r="JH116" s="6"/>
      <c r="JI116" s="6"/>
      <c r="JJ116" s="6"/>
      <c r="JK116" s="6"/>
      <c r="JL116" s="6"/>
      <c r="JM116" s="6"/>
      <c r="JN116" s="6"/>
      <c r="JO116" s="6"/>
      <c r="JP116" s="6"/>
      <c r="JQ116" s="6"/>
      <c r="JR116" s="6"/>
      <c r="JS116" s="6"/>
      <c r="JT116" s="6"/>
      <c r="JU116" s="6"/>
      <c r="JV116" s="6"/>
      <c r="JW116" s="6"/>
      <c r="JX116" s="6"/>
      <c r="JY116" s="6"/>
      <c r="JZ116" s="6"/>
      <c r="KA116" s="6"/>
      <c r="KB116" s="6"/>
      <c r="KC116" s="6"/>
      <c r="KD116" s="6"/>
      <c r="KE116" s="6"/>
      <c r="KF116" s="6"/>
      <c r="KG116" s="6"/>
      <c r="KH116" s="6"/>
      <c r="KI116" s="6"/>
      <c r="KJ116" s="6"/>
      <c r="KK116" s="6"/>
      <c r="KL116" s="6"/>
      <c r="KM116" s="6"/>
      <c r="KN116" s="6"/>
      <c r="KO116" s="6"/>
      <c r="KP116" s="6"/>
      <c r="KQ116" s="6"/>
      <c r="KR116" s="6"/>
      <c r="KS116" s="6"/>
      <c r="KT116" s="6"/>
      <c r="KU116" s="6"/>
      <c r="KV116" s="6"/>
      <c r="KW116" s="6"/>
      <c r="KX116" s="6"/>
      <c r="KY116" s="6"/>
      <c r="KZ116" s="6"/>
      <c r="LA116" s="6"/>
      <c r="LB116" s="6"/>
      <c r="LC116" s="6"/>
      <c r="LD116" s="6"/>
      <c r="LE116" s="6"/>
      <c r="LF116" s="6"/>
      <c r="LG116" s="6"/>
      <c r="LH116" s="6"/>
      <c r="LI116" s="6"/>
      <c r="LJ116" s="6"/>
      <c r="LK116" s="6"/>
      <c r="LL116" s="6"/>
      <c r="LM116" s="6"/>
      <c r="LN116" s="6"/>
      <c r="LO116" s="6"/>
      <c r="LP116" s="6"/>
      <c r="LQ116" s="6"/>
      <c r="LR116" s="6"/>
      <c r="LS116" s="6"/>
      <c r="LT116" s="6"/>
      <c r="LU116" s="6"/>
      <c r="LV116" s="6"/>
      <c r="LW116" s="6"/>
      <c r="LX116" s="6"/>
      <c r="LY116" s="6"/>
      <c r="LZ116" s="6"/>
      <c r="MA116" s="6"/>
      <c r="MB116" s="6"/>
      <c r="MC116" s="6"/>
      <c r="MD116" s="6"/>
      <c r="ME116" s="6"/>
      <c r="MF116" s="6"/>
      <c r="MG116" s="6"/>
      <c r="MH116" s="6"/>
      <c r="MI116" s="6"/>
      <c r="MJ116" s="6"/>
      <c r="MK116" s="6"/>
      <c r="ML116" s="6"/>
      <c r="MM116" s="6"/>
      <c r="MN116" s="6"/>
      <c r="MO116" s="6"/>
      <c r="MP116" s="6"/>
      <c r="MQ116" s="6"/>
      <c r="MR116" s="6"/>
      <c r="MS116" s="6"/>
      <c r="MT116" s="6"/>
      <c r="MU116" s="6"/>
      <c r="MV116" s="6"/>
      <c r="MW116" s="6"/>
      <c r="MX116" s="6"/>
      <c r="MY116" s="6"/>
      <c r="MZ116" s="6"/>
      <c r="NA116" s="6"/>
      <c r="NB116" s="6"/>
      <c r="NC116" s="6"/>
      <c r="ND116" s="6"/>
      <c r="NE116" s="6"/>
      <c r="NF116" s="6"/>
      <c r="NG116" s="6"/>
      <c r="NH116" s="6"/>
      <c r="NI116" s="6"/>
      <c r="NJ116" s="6"/>
      <c r="NK116" s="6"/>
      <c r="NL116" s="6"/>
      <c r="NM116" s="6"/>
      <c r="NN116" s="6"/>
      <c r="NO116" s="6"/>
      <c r="NP116" s="6"/>
      <c r="NQ116" s="6"/>
      <c r="NR116" s="6"/>
      <c r="NS116" s="6"/>
      <c r="NT116" s="6"/>
      <c r="NU116" s="6"/>
      <c r="NV116" s="6"/>
      <c r="NW116" s="6"/>
      <c r="NX116" s="6"/>
      <c r="NY116" s="6"/>
      <c r="NZ116" s="6"/>
      <c r="OA116" s="6"/>
      <c r="OB116" s="6"/>
      <c r="OC116" s="6"/>
      <c r="OD116" s="6"/>
      <c r="OE116" s="6"/>
      <c r="OF116" s="6"/>
      <c r="OG116" s="6"/>
      <c r="OH116" s="6"/>
      <c r="OI116" s="6"/>
      <c r="OJ116" s="6"/>
      <c r="OK116" s="6"/>
      <c r="OL116" s="6"/>
      <c r="OM116" s="6"/>
      <c r="ON116" s="6"/>
      <c r="OO116" s="6"/>
      <c r="OP116" s="6"/>
      <c r="OQ116" s="6"/>
      <c r="OR116" s="6"/>
      <c r="OS116" s="6"/>
      <c r="OT116" s="6"/>
      <c r="OU116" s="6"/>
      <c r="OV116" s="6"/>
      <c r="OW116" s="6"/>
      <c r="OX116" s="6"/>
      <c r="OY116" s="6"/>
      <c r="OZ116" s="6"/>
      <c r="PA116" s="6"/>
      <c r="PB116" s="6"/>
      <c r="PC116" s="6"/>
      <c r="PD116" s="6"/>
      <c r="PE116" s="6"/>
      <c r="PF116" s="6"/>
      <c r="PG116" s="6"/>
      <c r="PH116" s="6"/>
      <c r="PI116" s="6"/>
      <c r="PJ116" s="6"/>
      <c r="PK116" s="6"/>
      <c r="PL116" s="6"/>
      <c r="PM116" s="6"/>
      <c r="PN116" s="6"/>
      <c r="PO116" s="6"/>
      <c r="PP116" s="6"/>
      <c r="PQ116" s="6"/>
      <c r="PR116" s="6"/>
      <c r="PS116" s="6"/>
      <c r="PT116" s="6"/>
      <c r="PU116" s="6"/>
      <c r="PV116" s="6"/>
      <c r="PW116" s="6"/>
      <c r="PX116" s="6"/>
      <c r="PY116" s="6"/>
      <c r="PZ116" s="6"/>
      <c r="QA116" s="6"/>
      <c r="QB116" s="6"/>
      <c r="QC116" s="6"/>
      <c r="QD116" s="6"/>
      <c r="QE116" s="6"/>
      <c r="QF116" s="6"/>
      <c r="QG116" s="6"/>
      <c r="QH116" s="6"/>
      <c r="QI116" s="6"/>
      <c r="QJ116" s="6"/>
      <c r="QK116" s="6"/>
      <c r="QL116" s="6"/>
      <c r="QM116" s="6"/>
      <c r="QN116" s="6"/>
      <c r="QO116" s="6"/>
      <c r="QP116" s="6"/>
      <c r="QQ116" s="6"/>
      <c r="QR116" s="6"/>
      <c r="QS116" s="6"/>
      <c r="QT116" s="6"/>
      <c r="QU116" s="6"/>
      <c r="QV116" s="6"/>
      <c r="QW116" s="6"/>
      <c r="QX116" s="6"/>
      <c r="QY116" s="6"/>
      <c r="QZ116" s="6"/>
      <c r="RA116" s="6"/>
      <c r="RB116" s="6"/>
      <c r="RC116" s="6"/>
      <c r="RD116" s="6"/>
      <c r="RE116" s="6"/>
      <c r="RF116" s="6"/>
      <c r="RG116" s="6"/>
      <c r="RH116" s="6"/>
      <c r="RI116" s="6"/>
      <c r="RJ116" s="6"/>
      <c r="RK116" s="6"/>
      <c r="RL116" s="6"/>
      <c r="RM116" s="6"/>
      <c r="RN116" s="6"/>
      <c r="RO116" s="6"/>
      <c r="RP116" s="6"/>
      <c r="RQ116" s="6"/>
      <c r="RR116" s="6"/>
      <c r="RS116" s="6"/>
      <c r="RT116" s="6"/>
      <c r="RU116" s="6"/>
      <c r="RV116" s="6"/>
      <c r="RW116" s="6"/>
      <c r="RX116" s="6"/>
      <c r="RY116" s="6"/>
      <c r="RZ116" s="6"/>
      <c r="SA116" s="6"/>
      <c r="SB116" s="6"/>
      <c r="SC116" s="6"/>
      <c r="SD116" s="6"/>
      <c r="SE116" s="6"/>
      <c r="SF116" s="6"/>
      <c r="SG116" s="6"/>
      <c r="SH116" s="6"/>
      <c r="SI116" s="6"/>
      <c r="SJ116" s="6"/>
      <c r="SK116" s="6"/>
      <c r="SL116" s="6"/>
      <c r="SM116" s="6"/>
      <c r="SN116" s="6"/>
      <c r="SO116" s="6"/>
      <c r="SP116" s="6"/>
      <c r="SQ116" s="6"/>
      <c r="SR116" s="6"/>
      <c r="SS116" s="6"/>
      <c r="ST116" s="6"/>
      <c r="SU116" s="6"/>
      <c r="SV116" s="6"/>
      <c r="SW116" s="6"/>
      <c r="SX116" s="6"/>
      <c r="SY116" s="6"/>
      <c r="SZ116" s="6"/>
      <c r="TA116" s="6"/>
      <c r="TB116" s="6"/>
      <c r="TC116" s="6"/>
      <c r="TD116" s="6"/>
      <c r="TE116" s="6"/>
      <c r="TF116" s="6"/>
      <c r="TG116" s="6"/>
      <c r="TH116" s="6"/>
      <c r="TI116" s="6"/>
      <c r="TJ116" s="6"/>
      <c r="TK116" s="6"/>
      <c r="TL116" s="6"/>
      <c r="TM116" s="6"/>
      <c r="TN116" s="6"/>
      <c r="TO116" s="6"/>
      <c r="TP116" s="6"/>
      <c r="TQ116" s="6"/>
      <c r="TR116" s="6"/>
      <c r="TS116" s="6"/>
      <c r="TT116" s="6"/>
      <c r="TU116" s="6"/>
      <c r="TV116" s="6"/>
      <c r="TW116" s="6"/>
      <c r="TX116" s="6"/>
      <c r="TY116" s="6"/>
      <c r="TZ116" s="6"/>
      <c r="UA116" s="6"/>
      <c r="UB116" s="6"/>
      <c r="UC116" s="6"/>
      <c r="UD116" s="6"/>
      <c r="UE116" s="6"/>
      <c r="UF116" s="6"/>
      <c r="UG116" s="6"/>
      <c r="UH116" s="6"/>
      <c r="UI116" s="6"/>
      <c r="UJ116" s="6"/>
      <c r="UK116" s="6"/>
      <c r="UL116" s="6"/>
      <c r="UM116" s="6"/>
      <c r="UN116" s="6"/>
      <c r="UO116" s="6"/>
      <c r="UP116" s="6"/>
      <c r="UQ116" s="6"/>
      <c r="UR116" s="6"/>
      <c r="US116" s="6"/>
      <c r="UT116" s="6"/>
      <c r="UU116" s="6"/>
      <c r="UV116" s="6"/>
      <c r="UW116" s="6"/>
      <c r="UX116" s="6"/>
      <c r="UY116" s="6"/>
      <c r="UZ116" s="6"/>
      <c r="VA116" s="6"/>
      <c r="VB116" s="6"/>
      <c r="VC116" s="6"/>
      <c r="VD116" s="6"/>
      <c r="VE116" s="6"/>
      <c r="VF116" s="6"/>
      <c r="VG116" s="6"/>
      <c r="VH116" s="6"/>
      <c r="VI116" s="6"/>
      <c r="VJ116" s="6"/>
      <c r="VK116" s="6"/>
      <c r="VL116" s="6"/>
      <c r="VM116" s="6"/>
      <c r="VN116" s="6"/>
      <c r="VO116" s="6"/>
      <c r="VP116" s="6"/>
      <c r="VQ116" s="6"/>
      <c r="VR116" s="6"/>
      <c r="VS116" s="6"/>
      <c r="VT116" s="6"/>
      <c r="VU116" s="6"/>
      <c r="VV116" s="6"/>
      <c r="VW116" s="6"/>
      <c r="VX116" s="6"/>
      <c r="VY116" s="6"/>
      <c r="VZ116" s="6"/>
      <c r="WA116" s="6"/>
      <c r="WB116" s="6"/>
      <c r="WC116" s="6"/>
      <c r="WD116" s="6"/>
      <c r="WE116" s="6"/>
      <c r="WF116" s="6"/>
      <c r="WG116" s="6"/>
      <c r="WH116" s="6"/>
      <c r="WI116" s="6"/>
      <c r="WJ116" s="6"/>
      <c r="WK116" s="6"/>
      <c r="WL116" s="6"/>
      <c r="WM116" s="6"/>
      <c r="WN116" s="6"/>
      <c r="WO116" s="6"/>
      <c r="WP116" s="6"/>
      <c r="WQ116" s="6"/>
      <c r="WR116" s="6"/>
      <c r="WS116" s="6"/>
      <c r="WT116" s="6"/>
      <c r="WU116" s="6"/>
      <c r="WV116" s="6"/>
      <c r="WW116" s="6"/>
      <c r="WX116" s="6"/>
      <c r="WY116" s="6"/>
      <c r="WZ116" s="6"/>
      <c r="XA116" s="6"/>
      <c r="XB116" s="6"/>
      <c r="XC116" s="6"/>
      <c r="XD116" s="6"/>
      <c r="XE116" s="6"/>
      <c r="XF116" s="6"/>
      <c r="XG116" s="6"/>
      <c r="XH116" s="6"/>
      <c r="XI116" s="6"/>
      <c r="XJ116" s="6"/>
      <c r="XK116" s="6"/>
      <c r="XL116" s="6"/>
      <c r="XM116" s="6"/>
      <c r="XN116" s="6"/>
      <c r="XO116" s="6"/>
      <c r="XP116" s="6"/>
      <c r="XQ116" s="6"/>
      <c r="XR116" s="6"/>
      <c r="XS116" s="6"/>
      <c r="XT116" s="6"/>
      <c r="XU116" s="6"/>
      <c r="XV116" s="6"/>
      <c r="XW116" s="6"/>
      <c r="XX116" s="6"/>
      <c r="XY116" s="6"/>
      <c r="XZ116" s="6"/>
      <c r="YA116" s="6"/>
      <c r="YB116" s="6"/>
      <c r="YC116" s="6"/>
      <c r="YD116" s="6"/>
      <c r="YE116" s="6"/>
      <c r="YF116" s="6"/>
      <c r="YG116" s="6"/>
      <c r="YH116" s="6"/>
      <c r="YI116" s="6"/>
      <c r="YJ116" s="6"/>
      <c r="YK116" s="6"/>
      <c r="YL116" s="6"/>
      <c r="YM116" s="6"/>
      <c r="YN116" s="6"/>
      <c r="YO116" s="6"/>
      <c r="YP116" s="6"/>
      <c r="YQ116" s="6"/>
      <c r="YR116" s="6"/>
      <c r="YS116" s="6"/>
      <c r="YT116" s="6"/>
      <c r="YU116" s="6"/>
      <c r="YV116" s="6"/>
      <c r="YW116" s="6"/>
      <c r="YX116" s="6"/>
      <c r="YY116" s="6"/>
      <c r="YZ116" s="6"/>
      <c r="ZA116" s="6"/>
      <c r="ZB116" s="6"/>
      <c r="ZC116" s="6"/>
      <c r="ZD116" s="6"/>
      <c r="ZE116" s="6"/>
      <c r="ZF116" s="6"/>
      <c r="ZG116" s="6"/>
      <c r="ZH116" s="6"/>
      <c r="ZI116" s="6"/>
      <c r="ZJ116" s="6"/>
      <c r="ZK116" s="6"/>
      <c r="ZL116" s="6"/>
      <c r="ZM116" s="6"/>
      <c r="ZN116" s="6"/>
      <c r="ZO116" s="6"/>
      <c r="ZP116" s="6"/>
      <c r="ZQ116" s="6"/>
      <c r="ZR116" s="6"/>
      <c r="ZS116" s="6"/>
      <c r="ZT116" s="6"/>
      <c r="ZU116" s="6"/>
      <c r="ZV116" s="6"/>
      <c r="ZW116" s="6"/>
      <c r="ZX116" s="6"/>
      <c r="ZY116" s="6"/>
      <c r="ZZ116" s="6"/>
      <c r="AAA116" s="6"/>
      <c r="AAB116" s="6"/>
      <c r="AAC116" s="6"/>
      <c r="AAD116" s="6"/>
      <c r="AAE116" s="6"/>
      <c r="AAF116" s="6"/>
      <c r="AAG116" s="6"/>
      <c r="AAH116" s="6"/>
      <c r="AAI116" s="6"/>
      <c r="AAJ116" s="6"/>
      <c r="AAK116" s="6"/>
      <c r="AAL116" s="6"/>
      <c r="AAM116" s="6"/>
      <c r="AAN116" s="6"/>
      <c r="AAO116" s="6"/>
      <c r="AAP116" s="6"/>
      <c r="AAQ116" s="6"/>
      <c r="AAR116" s="6"/>
      <c r="AAS116" s="6"/>
      <c r="AAT116" s="6"/>
      <c r="AAU116" s="6"/>
      <c r="AAV116" s="6"/>
      <c r="AAW116" s="6"/>
      <c r="AAX116" s="6"/>
      <c r="AAY116" s="6"/>
      <c r="AAZ116" s="6"/>
      <c r="ABA116" s="6"/>
      <c r="ABB116" s="6"/>
      <c r="ABC116" s="6"/>
      <c r="ABD116" s="6"/>
      <c r="ABE116" s="6"/>
      <c r="ABF116" s="6"/>
      <c r="ABG116" s="6"/>
      <c r="ABH116" s="6"/>
      <c r="ABI116" s="6"/>
      <c r="ABJ116" s="6"/>
      <c r="ABK116" s="6"/>
      <c r="ABL116" s="6"/>
      <c r="ABM116" s="6"/>
      <c r="ABN116" s="6"/>
      <c r="ABO116" s="6"/>
      <c r="ABP116" s="6"/>
      <c r="ABQ116" s="6"/>
      <c r="ABR116" s="6"/>
      <c r="ABS116" s="6"/>
      <c r="ABT116" s="6"/>
      <c r="ABU116" s="6"/>
      <c r="ABV116" s="6"/>
      <c r="ABW116" s="6"/>
      <c r="ABX116" s="6"/>
      <c r="ABY116" s="6"/>
      <c r="ABZ116" s="6"/>
      <c r="ACA116" s="6"/>
      <c r="ACB116" s="6"/>
      <c r="ACC116" s="6"/>
      <c r="ACD116" s="6"/>
      <c r="ACE116" s="6"/>
      <c r="ACF116" s="6"/>
      <c r="ACG116" s="6"/>
      <c r="ACH116" s="6"/>
      <c r="ACI116" s="6"/>
      <c r="ACJ116" s="6"/>
      <c r="ACK116" s="6"/>
      <c r="ACL116" s="6"/>
      <c r="ACM116" s="6"/>
      <c r="ACN116" s="6"/>
      <c r="ACO116" s="6"/>
      <c r="ACP116" s="6"/>
      <c r="ACQ116" s="6"/>
      <c r="ACR116" s="6"/>
      <c r="ACS116" s="6"/>
      <c r="ACT116" s="6"/>
      <c r="ACU116" s="6"/>
      <c r="ACV116" s="6"/>
      <c r="ACW116" s="6"/>
      <c r="ACX116" s="6"/>
      <c r="ACY116" s="6"/>
      <c r="ACZ116" s="6"/>
      <c r="ADA116" s="6"/>
      <c r="ADB116" s="6"/>
      <c r="ADC116" s="6"/>
      <c r="ADD116" s="6"/>
      <c r="ADE116" s="6"/>
      <c r="ADF116" s="6"/>
      <c r="ADG116" s="6"/>
      <c r="ADH116" s="6"/>
      <c r="ADI116" s="6"/>
      <c r="ADJ116" s="6"/>
      <c r="ADK116" s="6"/>
      <c r="ADL116" s="6"/>
      <c r="ADM116" s="6"/>
      <c r="ADN116" s="6"/>
      <c r="ADO116" s="6"/>
      <c r="ADP116" s="6"/>
      <c r="ADQ116" s="6"/>
      <c r="ADR116" s="6"/>
      <c r="ADS116" s="6"/>
      <c r="ADT116" s="6"/>
      <c r="ADU116" s="6"/>
      <c r="ADV116" s="6"/>
      <c r="ADW116" s="6"/>
      <c r="ADX116" s="6"/>
      <c r="ADY116" s="6"/>
      <c r="ADZ116" s="6"/>
      <c r="AEA116" s="6"/>
      <c r="AEB116" s="6"/>
      <c r="AEC116" s="6"/>
      <c r="AED116" s="6"/>
      <c r="AEE116" s="6"/>
      <c r="AEF116" s="6"/>
      <c r="AEG116" s="6"/>
      <c r="AEH116" s="6"/>
      <c r="AEI116" s="6"/>
      <c r="AEJ116" s="6"/>
      <c r="AEK116" s="6"/>
      <c r="AEL116" s="6"/>
      <c r="AEM116" s="6"/>
      <c r="AEN116" s="6"/>
      <c r="AEO116" s="6"/>
      <c r="AEP116" s="6"/>
      <c r="AEQ116" s="6"/>
      <c r="AER116" s="6"/>
      <c r="AES116" s="6"/>
      <c r="AET116" s="6"/>
      <c r="AEU116" s="6"/>
      <c r="AEV116" s="6"/>
      <c r="AEW116" s="6"/>
      <c r="AEX116" s="6"/>
      <c r="AEY116" s="6"/>
      <c r="AEZ116" s="6"/>
      <c r="AFA116" s="6"/>
      <c r="AFB116" s="6"/>
      <c r="AFC116" s="6"/>
      <c r="AFD116" s="6"/>
      <c r="AFE116" s="6"/>
      <c r="AFF116" s="6"/>
      <c r="AFG116" s="6"/>
      <c r="AFH116" s="6"/>
      <c r="AFI116" s="6"/>
      <c r="AFJ116" s="6"/>
      <c r="AFK116" s="6"/>
      <c r="AFL116" s="6"/>
      <c r="AFM116" s="6"/>
      <c r="AFN116" s="6"/>
      <c r="AFO116" s="6"/>
      <c r="AFP116" s="6"/>
      <c r="AFQ116" s="6"/>
      <c r="AFR116" s="6"/>
      <c r="AFS116" s="6"/>
      <c r="AFT116" s="6"/>
      <c r="AFU116" s="6"/>
      <c r="AFV116" s="6"/>
      <c r="AFW116" s="6"/>
      <c r="AFX116" s="6"/>
      <c r="AFY116" s="6"/>
      <c r="AFZ116" s="6"/>
      <c r="AGA116" s="6"/>
      <c r="AGB116" s="6"/>
      <c r="AGC116" s="6"/>
      <c r="AGD116" s="6"/>
      <c r="AGE116" s="6"/>
      <c r="AGF116" s="6"/>
      <c r="AGG116" s="6"/>
      <c r="AGH116" s="6"/>
      <c r="AGI116" s="6"/>
      <c r="AGJ116" s="6"/>
      <c r="AGK116" s="6"/>
      <c r="AGL116" s="6"/>
      <c r="AGM116" s="6"/>
      <c r="AGN116" s="6"/>
      <c r="AGO116" s="6"/>
      <c r="AGP116" s="6"/>
      <c r="AGQ116" s="6"/>
      <c r="AGR116" s="6"/>
      <c r="AGS116" s="6"/>
      <c r="AGT116" s="6"/>
      <c r="AGU116" s="6"/>
      <c r="AGV116" s="6"/>
      <c r="AGW116" s="6"/>
      <c r="AGX116" s="6"/>
      <c r="AGY116" s="6"/>
      <c r="AGZ116" s="6"/>
      <c r="AHA116" s="6"/>
      <c r="AHB116" s="6"/>
      <c r="AHC116" s="6"/>
      <c r="AHD116" s="6"/>
      <c r="AHE116" s="6"/>
      <c r="AHF116" s="6"/>
      <c r="AHG116" s="6"/>
      <c r="AHH116" s="6"/>
      <c r="AHI116" s="6"/>
      <c r="AHJ116" s="6"/>
      <c r="AHK116" s="6"/>
      <c r="AHL116" s="6"/>
      <c r="AHM116" s="6"/>
      <c r="AHN116" s="6"/>
      <c r="AHO116" s="6"/>
      <c r="AHP116" s="6"/>
      <c r="AHQ116" s="6"/>
      <c r="AHR116" s="6"/>
      <c r="AHS116" s="6"/>
      <c r="AHT116" s="6"/>
      <c r="AHU116" s="6"/>
      <c r="AHV116" s="6"/>
      <c r="AHW116" s="6"/>
      <c r="AHX116" s="6"/>
      <c r="AHY116" s="6"/>
      <c r="AHZ116" s="6"/>
      <c r="AIA116" s="6"/>
      <c r="AIB116" s="6"/>
      <c r="AIC116" s="6"/>
      <c r="AID116" s="6"/>
      <c r="AIE116" s="6"/>
      <c r="AIF116" s="6"/>
      <c r="AIG116" s="6"/>
      <c r="AIH116" s="6"/>
      <c r="AII116" s="6"/>
      <c r="AIJ116" s="6"/>
      <c r="AIK116" s="6"/>
      <c r="AIL116" s="6"/>
      <c r="AIM116" s="6"/>
      <c r="AIN116" s="6"/>
      <c r="AIO116" s="6"/>
      <c r="AIP116" s="6"/>
      <c r="AIQ116" s="6"/>
      <c r="AIR116" s="6"/>
      <c r="AIS116" s="6"/>
      <c r="AIT116" s="6"/>
      <c r="AIU116" s="6"/>
      <c r="AIV116" s="6"/>
      <c r="AIW116" s="6"/>
      <c r="AIX116" s="6"/>
      <c r="AIY116" s="6"/>
      <c r="AIZ116" s="6"/>
      <c r="AJA116" s="6"/>
      <c r="AJB116" s="6"/>
      <c r="AJC116" s="6"/>
      <c r="AJD116" s="6"/>
      <c r="AJE116" s="6"/>
      <c r="AJF116" s="6"/>
      <c r="AJG116" s="6"/>
      <c r="AJH116" s="6"/>
      <c r="AJI116" s="6"/>
      <c r="AJJ116" s="6"/>
      <c r="AJK116" s="6"/>
      <c r="AJL116" s="6"/>
      <c r="AJM116" s="6"/>
      <c r="AJN116" s="6"/>
      <c r="AJO116" s="6"/>
      <c r="AJP116" s="6"/>
      <c r="AJQ116" s="6"/>
      <c r="AJR116" s="6"/>
      <c r="AJS116" s="6"/>
      <c r="AJT116" s="6"/>
      <c r="AJU116" s="6"/>
    </row>
    <row r="117" spans="1:957" s="350" customFormat="1" ht="26.25" customHeight="1" x14ac:dyDescent="0.3">
      <c r="A117" s="344" t="s">
        <v>132</v>
      </c>
      <c r="B117" s="343">
        <v>2260521</v>
      </c>
      <c r="C117" s="341">
        <f>0+13200</f>
        <v>13200</v>
      </c>
      <c r="D117" s="217">
        <f t="shared" si="38"/>
        <v>9900</v>
      </c>
      <c r="E117" s="231">
        <f t="shared" si="31"/>
        <v>3300</v>
      </c>
      <c r="F117" s="81">
        <f t="shared" si="30"/>
        <v>75</v>
      </c>
      <c r="G117" s="345">
        <v>13200</v>
      </c>
      <c r="H117" s="345">
        <v>9900</v>
      </c>
      <c r="I117" s="81">
        <f t="shared" si="27"/>
        <v>75</v>
      </c>
      <c r="J117" s="29">
        <f t="shared" si="39"/>
        <v>3300</v>
      </c>
      <c r="K117" s="22">
        <f t="shared" si="40"/>
        <v>13200</v>
      </c>
      <c r="L117" s="346"/>
      <c r="M117" s="22">
        <f t="shared" si="26"/>
        <v>13200</v>
      </c>
      <c r="N117" s="347"/>
      <c r="O117" s="347"/>
      <c r="P117" s="347"/>
      <c r="Q117" s="280"/>
      <c r="R117" s="280"/>
      <c r="S117" s="280"/>
      <c r="T117" s="280"/>
      <c r="U117" s="348"/>
      <c r="V117" s="348"/>
      <c r="W117" s="348"/>
      <c r="X117" s="348"/>
      <c r="Y117" s="348"/>
      <c r="Z117" s="348"/>
      <c r="AA117" s="348"/>
      <c r="AB117" s="348"/>
      <c r="AC117" s="348"/>
      <c r="AD117" s="348"/>
      <c r="AE117" s="348"/>
      <c r="AF117" s="348"/>
      <c r="AG117" s="348"/>
      <c r="AH117" s="348"/>
      <c r="AI117" s="348"/>
      <c r="AJ117" s="348"/>
      <c r="AK117" s="348"/>
      <c r="AL117" s="348"/>
      <c r="AM117" s="348"/>
      <c r="AN117" s="348"/>
      <c r="AO117" s="348"/>
      <c r="AP117" s="348"/>
      <c r="AQ117" s="348"/>
      <c r="AR117" s="348"/>
      <c r="AS117" s="348"/>
      <c r="AT117" s="348"/>
      <c r="AU117" s="348"/>
      <c r="AV117" s="348"/>
      <c r="AW117" s="348"/>
      <c r="AX117" s="349"/>
      <c r="AY117" s="349"/>
      <c r="AZ117" s="349"/>
      <c r="BA117" s="349"/>
      <c r="BB117" s="349"/>
    </row>
    <row r="118" spans="1:957" s="244" customFormat="1" ht="28.5" customHeight="1" x14ac:dyDescent="0.3">
      <c r="A118" s="254" t="s">
        <v>133</v>
      </c>
      <c r="B118" s="351">
        <v>2910000</v>
      </c>
      <c r="C118" s="352">
        <v>67442</v>
      </c>
      <c r="D118" s="353">
        <f>H118</f>
        <v>49674.5</v>
      </c>
      <c r="E118" s="354">
        <f>C118-D118</f>
        <v>17767.5</v>
      </c>
      <c r="F118" s="111">
        <f t="shared" si="30"/>
        <v>73.655140713501979</v>
      </c>
      <c r="G118" s="354">
        <v>50582</v>
      </c>
      <c r="H118" s="354">
        <f>33162.5+16512</f>
        <v>49674.5</v>
      </c>
      <c r="I118" s="354">
        <f t="shared" si="27"/>
        <v>98.205883515875215</v>
      </c>
      <c r="J118" s="29">
        <f t="shared" si="39"/>
        <v>907.5</v>
      </c>
      <c r="K118" s="22">
        <f t="shared" si="40"/>
        <v>67442</v>
      </c>
      <c r="L118" s="303"/>
      <c r="M118" s="22">
        <f t="shared" si="26"/>
        <v>67442</v>
      </c>
      <c r="N118" s="304"/>
      <c r="O118" s="304"/>
      <c r="P118" s="304"/>
      <c r="Q118" s="234"/>
      <c r="R118" s="234"/>
      <c r="S118" s="234"/>
      <c r="T118" s="234"/>
      <c r="U118" s="235"/>
      <c r="V118" s="235"/>
      <c r="W118" s="235"/>
      <c r="X118" s="235"/>
      <c r="Y118" s="235"/>
      <c r="Z118" s="235"/>
      <c r="AA118" s="235"/>
      <c r="AB118" s="235"/>
      <c r="AC118" s="235"/>
      <c r="AD118" s="235"/>
      <c r="AE118" s="235"/>
      <c r="AF118" s="235"/>
      <c r="AG118" s="235"/>
      <c r="AH118" s="235"/>
      <c r="AI118" s="235"/>
      <c r="AJ118" s="235"/>
      <c r="AK118" s="235"/>
      <c r="AL118" s="235"/>
      <c r="AM118" s="235"/>
      <c r="AN118" s="235"/>
      <c r="AO118" s="235"/>
      <c r="AP118" s="235"/>
      <c r="AQ118" s="235"/>
      <c r="AR118" s="235"/>
      <c r="AS118" s="235"/>
      <c r="AT118" s="235"/>
      <c r="AU118" s="235"/>
      <c r="AV118" s="235"/>
      <c r="AW118" s="235"/>
      <c r="AX118" s="243"/>
      <c r="AY118" s="243"/>
      <c r="AZ118" s="243"/>
      <c r="BA118" s="243"/>
      <c r="BB118" s="243"/>
    </row>
    <row r="119" spans="1:957" s="362" customFormat="1" ht="24" customHeight="1" x14ac:dyDescent="0.35">
      <c r="A119" s="355" t="s">
        <v>45</v>
      </c>
      <c r="B119" s="356" t="s">
        <v>134</v>
      </c>
      <c r="C119" s="357">
        <f>C122+C124+C126+C128+C130+C132+C137+C120</f>
        <v>914139</v>
      </c>
      <c r="D119" s="357">
        <f>D122+D124+D126+D128+D130+D132+D137+D120</f>
        <v>914139</v>
      </c>
      <c r="E119" s="357">
        <f>E122+E124+E126+E128+E130+E132+E137+E120</f>
        <v>0</v>
      </c>
      <c r="F119" s="139">
        <f t="shared" si="30"/>
        <v>100</v>
      </c>
      <c r="G119" s="357">
        <f>G122+G124+G126+G128+G130+G132+G137+G120</f>
        <v>914139</v>
      </c>
      <c r="H119" s="357">
        <f>H122+H124+H126+H128+H130+H132+H137+H120</f>
        <v>914139</v>
      </c>
      <c r="I119" s="357">
        <f t="shared" si="27"/>
        <v>100</v>
      </c>
      <c r="J119" s="29">
        <f t="shared" si="39"/>
        <v>0</v>
      </c>
      <c r="K119" s="22">
        <f t="shared" si="40"/>
        <v>914139</v>
      </c>
      <c r="L119" s="358"/>
      <c r="M119" s="22">
        <f t="shared" si="26"/>
        <v>914139</v>
      </c>
      <c r="N119" s="359"/>
      <c r="O119" s="359"/>
      <c r="P119" s="359"/>
      <c r="Q119" s="360"/>
      <c r="R119" s="360"/>
      <c r="S119" s="360"/>
      <c r="T119" s="360"/>
      <c r="U119" s="360"/>
      <c r="V119" s="360"/>
      <c r="W119" s="360"/>
      <c r="X119" s="360"/>
      <c r="Y119" s="360"/>
      <c r="Z119" s="360"/>
      <c r="AA119" s="360"/>
      <c r="AB119" s="360"/>
      <c r="AC119" s="360"/>
      <c r="AD119" s="360"/>
      <c r="AE119" s="360"/>
      <c r="AF119" s="360"/>
      <c r="AG119" s="360"/>
      <c r="AH119" s="360"/>
      <c r="AI119" s="360"/>
      <c r="AJ119" s="360"/>
      <c r="AK119" s="360"/>
      <c r="AL119" s="360"/>
      <c r="AM119" s="360"/>
      <c r="AN119" s="360"/>
      <c r="AO119" s="360"/>
      <c r="AP119" s="360"/>
      <c r="AQ119" s="360"/>
      <c r="AR119" s="360"/>
      <c r="AS119" s="360"/>
      <c r="AT119" s="360"/>
      <c r="AU119" s="360"/>
      <c r="AV119" s="360"/>
      <c r="AW119" s="360"/>
      <c r="AX119" s="361"/>
      <c r="AY119" s="361"/>
      <c r="AZ119" s="361"/>
      <c r="BA119" s="361"/>
      <c r="BB119" s="361"/>
    </row>
    <row r="120" spans="1:957" s="366" customFormat="1" ht="24" customHeight="1" x14ac:dyDescent="0.3">
      <c r="A120" s="279" t="s">
        <v>135</v>
      </c>
      <c r="B120" s="255">
        <v>340</v>
      </c>
      <c r="C120" s="256">
        <f>C121</f>
        <v>0</v>
      </c>
      <c r="D120" s="256">
        <f>D121</f>
        <v>0</v>
      </c>
      <c r="E120" s="256">
        <f>E121</f>
        <v>0</v>
      </c>
      <c r="F120" s="111" t="e">
        <f t="shared" si="30"/>
        <v>#DIV/0!</v>
      </c>
      <c r="G120" s="256">
        <f>G121</f>
        <v>0</v>
      </c>
      <c r="H120" s="256">
        <f>H121</f>
        <v>0</v>
      </c>
      <c r="I120" s="256" t="e">
        <f t="shared" si="27"/>
        <v>#DIV/0!</v>
      </c>
      <c r="J120" s="29">
        <f t="shared" si="39"/>
        <v>0</v>
      </c>
      <c r="K120" s="22">
        <f t="shared" si="40"/>
        <v>0</v>
      </c>
      <c r="L120" s="363"/>
      <c r="M120" s="22">
        <f t="shared" si="26"/>
        <v>0</v>
      </c>
      <c r="N120" s="364"/>
      <c r="O120" s="364"/>
      <c r="P120" s="364"/>
      <c r="Q120" s="365"/>
      <c r="R120" s="365"/>
      <c r="S120" s="365"/>
      <c r="T120" s="365"/>
      <c r="U120" s="365"/>
      <c r="V120" s="365"/>
      <c r="W120" s="365"/>
      <c r="X120" s="365"/>
      <c r="Y120" s="365"/>
      <c r="Z120" s="365"/>
      <c r="AA120" s="365"/>
      <c r="AB120" s="365"/>
      <c r="AC120" s="365"/>
      <c r="AD120" s="365"/>
      <c r="AE120" s="365"/>
      <c r="AF120" s="365"/>
      <c r="AG120" s="365"/>
      <c r="AH120" s="365"/>
      <c r="AI120" s="365"/>
      <c r="AJ120" s="365"/>
      <c r="AK120" s="365"/>
      <c r="AL120" s="365"/>
      <c r="AM120" s="365"/>
      <c r="AN120" s="365"/>
      <c r="AO120" s="365"/>
      <c r="AP120" s="365"/>
      <c r="AQ120" s="365"/>
      <c r="AR120" s="365"/>
      <c r="AS120" s="365"/>
      <c r="AT120" s="365"/>
      <c r="AU120" s="365"/>
      <c r="AV120" s="365"/>
      <c r="AW120" s="365"/>
      <c r="AX120" s="365"/>
      <c r="AY120" s="365"/>
      <c r="AZ120" s="365"/>
      <c r="BA120" s="365"/>
      <c r="BB120" s="365"/>
    </row>
    <row r="121" spans="1:957" s="320" customFormat="1" ht="36" customHeight="1" x14ac:dyDescent="0.25">
      <c r="A121" s="321" t="s">
        <v>125</v>
      </c>
      <c r="B121" s="367">
        <v>3400045</v>
      </c>
      <c r="C121" s="368"/>
      <c r="D121" s="314">
        <f>H121</f>
        <v>0</v>
      </c>
      <c r="E121" s="314">
        <f>C121-D121</f>
        <v>0</v>
      </c>
      <c r="F121" s="81" t="e">
        <f t="shared" si="30"/>
        <v>#DIV/0!</v>
      </c>
      <c r="G121" s="314"/>
      <c r="H121" s="314"/>
      <c r="I121" s="314" t="e">
        <f t="shared" si="27"/>
        <v>#DIV/0!</v>
      </c>
      <c r="J121" s="29">
        <f t="shared" si="39"/>
        <v>0</v>
      </c>
      <c r="K121" s="22">
        <f t="shared" si="40"/>
        <v>0</v>
      </c>
      <c r="L121" s="315"/>
      <c r="M121" s="22">
        <f t="shared" si="26"/>
        <v>0</v>
      </c>
      <c r="N121" s="316"/>
      <c r="O121" s="316"/>
      <c r="P121" s="316"/>
      <c r="Q121" s="317"/>
      <c r="R121" s="317"/>
      <c r="S121" s="317"/>
      <c r="T121" s="317"/>
      <c r="U121" s="318"/>
      <c r="V121" s="318"/>
      <c r="W121" s="318"/>
      <c r="X121" s="318"/>
      <c r="Y121" s="318"/>
      <c r="Z121" s="318"/>
      <c r="AA121" s="318"/>
      <c r="AB121" s="318"/>
      <c r="AC121" s="318"/>
      <c r="AD121" s="318"/>
      <c r="AE121" s="318"/>
      <c r="AF121" s="318"/>
      <c r="AG121" s="318"/>
      <c r="AH121" s="318"/>
      <c r="AI121" s="318"/>
      <c r="AJ121" s="318"/>
      <c r="AK121" s="318"/>
      <c r="AL121" s="318"/>
      <c r="AM121" s="318"/>
      <c r="AN121" s="318"/>
      <c r="AO121" s="318"/>
      <c r="AP121" s="318"/>
      <c r="AQ121" s="318"/>
      <c r="AR121" s="318"/>
      <c r="AS121" s="318"/>
      <c r="AT121" s="318"/>
      <c r="AU121" s="318"/>
      <c r="AV121" s="318"/>
      <c r="AW121" s="318"/>
      <c r="AX121" s="319"/>
      <c r="AY121" s="319"/>
      <c r="AZ121" s="319"/>
      <c r="BA121" s="319"/>
      <c r="BB121" s="319"/>
    </row>
    <row r="122" spans="1:957" s="366" customFormat="1" ht="31.5" x14ac:dyDescent="0.3">
      <c r="A122" s="279" t="s">
        <v>136</v>
      </c>
      <c r="B122" s="255">
        <v>341</v>
      </c>
      <c r="C122" s="256">
        <f>C123</f>
        <v>0</v>
      </c>
      <c r="D122" s="256">
        <f>D123</f>
        <v>0</v>
      </c>
      <c r="E122" s="256">
        <f>E123</f>
        <v>0</v>
      </c>
      <c r="F122" s="111" t="e">
        <f t="shared" si="30"/>
        <v>#DIV/0!</v>
      </c>
      <c r="G122" s="256">
        <f>G123</f>
        <v>0</v>
      </c>
      <c r="H122" s="256">
        <f>H123</f>
        <v>0</v>
      </c>
      <c r="I122" s="256" t="e">
        <f t="shared" si="27"/>
        <v>#DIV/0!</v>
      </c>
      <c r="J122" s="29">
        <f t="shared" si="39"/>
        <v>0</v>
      </c>
      <c r="K122" s="22">
        <f t="shared" si="40"/>
        <v>0</v>
      </c>
      <c r="L122" s="363"/>
      <c r="M122" s="22">
        <f t="shared" si="26"/>
        <v>0</v>
      </c>
      <c r="N122" s="364"/>
      <c r="O122" s="364"/>
      <c r="P122" s="364"/>
      <c r="Q122" s="280"/>
      <c r="R122" s="280"/>
      <c r="S122" s="280"/>
      <c r="T122" s="280"/>
      <c r="U122" s="280"/>
      <c r="V122" s="280"/>
      <c r="W122" s="280"/>
      <c r="X122" s="280"/>
      <c r="Y122" s="280"/>
      <c r="Z122" s="280"/>
      <c r="AA122" s="280"/>
      <c r="AB122" s="280"/>
      <c r="AC122" s="280"/>
      <c r="AD122" s="280"/>
      <c r="AE122" s="280"/>
      <c r="AF122" s="280"/>
      <c r="AG122" s="280"/>
      <c r="AH122" s="280"/>
      <c r="AI122" s="280"/>
      <c r="AJ122" s="280"/>
      <c r="AK122" s="280"/>
      <c r="AL122" s="280"/>
      <c r="AM122" s="280"/>
      <c r="AN122" s="280"/>
      <c r="AO122" s="280"/>
      <c r="AP122" s="280"/>
      <c r="AQ122" s="280"/>
      <c r="AR122" s="280"/>
      <c r="AS122" s="280"/>
      <c r="AT122" s="280"/>
      <c r="AU122" s="280"/>
      <c r="AV122" s="280"/>
      <c r="AW122" s="280"/>
      <c r="AX122" s="365"/>
      <c r="AY122" s="365"/>
      <c r="AZ122" s="365"/>
      <c r="BA122" s="365"/>
      <c r="BB122" s="365"/>
    </row>
    <row r="123" spans="1:957" s="286" customFormat="1" ht="31.5" x14ac:dyDescent="0.3">
      <c r="A123" s="265" t="s">
        <v>137</v>
      </c>
      <c r="B123" s="308">
        <v>3410001</v>
      </c>
      <c r="C123" s="369"/>
      <c r="D123" s="231">
        <f>H123</f>
        <v>0</v>
      </c>
      <c r="E123" s="231">
        <f>C123-D123</f>
        <v>0</v>
      </c>
      <c r="F123" s="81" t="e">
        <f t="shared" si="30"/>
        <v>#DIV/0!</v>
      </c>
      <c r="G123" s="231"/>
      <c r="H123" s="231"/>
      <c r="I123" s="231" t="e">
        <f t="shared" si="27"/>
        <v>#DIV/0!</v>
      </c>
      <c r="J123" s="29">
        <f t="shared" si="39"/>
        <v>0</v>
      </c>
      <c r="K123" s="22">
        <f t="shared" si="40"/>
        <v>0</v>
      </c>
      <c r="L123" s="268"/>
      <c r="M123" s="22">
        <f t="shared" si="26"/>
        <v>0</v>
      </c>
      <c r="N123" s="269"/>
      <c r="O123" s="269"/>
      <c r="P123" s="269"/>
      <c r="Q123" s="270"/>
      <c r="R123" s="270"/>
      <c r="S123" s="270"/>
      <c r="T123" s="270"/>
      <c r="U123" s="284"/>
      <c r="V123" s="284"/>
      <c r="W123" s="284"/>
      <c r="X123" s="284"/>
      <c r="Y123" s="284"/>
      <c r="Z123" s="284"/>
      <c r="AA123" s="284"/>
      <c r="AB123" s="284"/>
      <c r="AC123" s="284"/>
      <c r="AD123" s="284"/>
      <c r="AE123" s="284"/>
      <c r="AF123" s="284"/>
      <c r="AG123" s="284"/>
      <c r="AH123" s="284"/>
      <c r="AI123" s="284"/>
      <c r="AJ123" s="284"/>
      <c r="AK123" s="284"/>
      <c r="AL123" s="284"/>
      <c r="AM123" s="284"/>
      <c r="AN123" s="284"/>
      <c r="AO123" s="284"/>
      <c r="AP123" s="284"/>
      <c r="AQ123" s="284"/>
      <c r="AR123" s="284"/>
      <c r="AS123" s="284"/>
      <c r="AT123" s="284"/>
      <c r="AU123" s="284"/>
      <c r="AV123" s="284"/>
      <c r="AW123" s="284"/>
      <c r="AX123" s="285"/>
      <c r="AY123" s="285"/>
      <c r="AZ123" s="285"/>
      <c r="BA123" s="285"/>
      <c r="BB123" s="285"/>
    </row>
    <row r="124" spans="1:957" s="374" customFormat="1" ht="18.75" x14ac:dyDescent="0.3">
      <c r="A124" s="370" t="s">
        <v>138</v>
      </c>
      <c r="B124" s="371">
        <v>342</v>
      </c>
      <c r="C124" s="372">
        <f>C125</f>
        <v>0</v>
      </c>
      <c r="D124" s="372">
        <f>D125</f>
        <v>0</v>
      </c>
      <c r="E124" s="372">
        <f>E125</f>
        <v>0</v>
      </c>
      <c r="F124" s="111" t="e">
        <f t="shared" si="30"/>
        <v>#DIV/0!</v>
      </c>
      <c r="G124" s="372">
        <f>G125</f>
        <v>0</v>
      </c>
      <c r="H124" s="372">
        <f>H125</f>
        <v>0</v>
      </c>
      <c r="I124" s="372" t="e">
        <f t="shared" si="27"/>
        <v>#DIV/0!</v>
      </c>
      <c r="J124" s="29">
        <f t="shared" si="39"/>
        <v>0</v>
      </c>
      <c r="K124" s="22">
        <f t="shared" si="40"/>
        <v>0</v>
      </c>
      <c r="L124" s="303"/>
      <c r="M124" s="22">
        <f t="shared" si="26"/>
        <v>0</v>
      </c>
      <c r="N124" s="304"/>
      <c r="O124" s="304"/>
      <c r="P124" s="304"/>
      <c r="Q124" s="234"/>
      <c r="R124" s="234"/>
      <c r="S124" s="234"/>
      <c r="T124" s="234"/>
      <c r="U124" s="234"/>
      <c r="V124" s="234"/>
      <c r="W124" s="234"/>
      <c r="X124" s="234"/>
      <c r="Y124" s="234"/>
      <c r="Z124" s="234"/>
      <c r="AA124" s="234"/>
      <c r="AB124" s="234"/>
      <c r="AC124" s="234"/>
      <c r="AD124" s="234"/>
      <c r="AE124" s="234"/>
      <c r="AF124" s="234"/>
      <c r="AG124" s="234"/>
      <c r="AH124" s="234"/>
      <c r="AI124" s="234"/>
      <c r="AJ124" s="234"/>
      <c r="AK124" s="234"/>
      <c r="AL124" s="234"/>
      <c r="AM124" s="234"/>
      <c r="AN124" s="234"/>
      <c r="AO124" s="234"/>
      <c r="AP124" s="234"/>
      <c r="AQ124" s="234"/>
      <c r="AR124" s="234"/>
      <c r="AS124" s="234"/>
      <c r="AT124" s="234"/>
      <c r="AU124" s="234"/>
      <c r="AV124" s="234"/>
      <c r="AW124" s="234"/>
      <c r="AX124" s="373"/>
      <c r="AY124" s="373"/>
      <c r="AZ124" s="373"/>
      <c r="BA124" s="373"/>
      <c r="BB124" s="373"/>
    </row>
    <row r="125" spans="1:957" s="382" customFormat="1" ht="33" customHeight="1" x14ac:dyDescent="0.3">
      <c r="A125" s="375" t="s">
        <v>139</v>
      </c>
      <c r="B125" s="376">
        <v>3420000</v>
      </c>
      <c r="C125" s="377"/>
      <c r="D125" s="293">
        <f>H125</f>
        <v>0</v>
      </c>
      <c r="E125" s="293">
        <f>C125-D125</f>
        <v>0</v>
      </c>
      <c r="F125" s="81" t="e">
        <f t="shared" si="30"/>
        <v>#DIV/0!</v>
      </c>
      <c r="G125" s="293"/>
      <c r="H125" s="293"/>
      <c r="I125" s="293" t="e">
        <f t="shared" si="27"/>
        <v>#DIV/0!</v>
      </c>
      <c r="J125" s="29">
        <f t="shared" si="39"/>
        <v>0</v>
      </c>
      <c r="K125" s="22">
        <f t="shared" si="40"/>
        <v>0</v>
      </c>
      <c r="L125" s="378"/>
      <c r="M125" s="22">
        <f t="shared" si="26"/>
        <v>0</v>
      </c>
      <c r="N125" s="379"/>
      <c r="O125" s="379"/>
      <c r="P125" s="379"/>
      <c r="Q125" s="380"/>
      <c r="R125" s="380"/>
      <c r="S125" s="380"/>
      <c r="T125" s="380"/>
      <c r="U125" s="381"/>
      <c r="V125" s="381"/>
      <c r="W125" s="381"/>
      <c r="X125" s="381"/>
      <c r="Y125" s="381"/>
      <c r="Z125" s="381"/>
      <c r="AA125" s="381"/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381"/>
      <c r="AL125" s="381"/>
      <c r="AM125" s="381"/>
      <c r="AN125" s="381"/>
      <c r="AO125" s="381"/>
      <c r="AP125" s="381"/>
      <c r="AQ125" s="381"/>
      <c r="AR125" s="381"/>
      <c r="AS125" s="381"/>
      <c r="AT125" s="381"/>
      <c r="AU125" s="381"/>
      <c r="AV125" s="381"/>
      <c r="AW125" s="381"/>
      <c r="AX125" s="381"/>
      <c r="AY125" s="381"/>
      <c r="AZ125" s="381"/>
      <c r="BA125" s="381"/>
      <c r="BB125" s="381"/>
    </row>
    <row r="126" spans="1:957" s="389" customFormat="1" ht="33" customHeight="1" x14ac:dyDescent="0.3">
      <c r="A126" s="383" t="s">
        <v>140</v>
      </c>
      <c r="B126" s="384">
        <v>343</v>
      </c>
      <c r="C126" s="385">
        <f>C127</f>
        <v>20940</v>
      </c>
      <c r="D126" s="385">
        <f>D127</f>
        <v>20940</v>
      </c>
      <c r="E126" s="385">
        <f>E127</f>
        <v>0</v>
      </c>
      <c r="F126" s="111">
        <f t="shared" si="30"/>
        <v>100</v>
      </c>
      <c r="G126" s="385">
        <f>G127</f>
        <v>20940</v>
      </c>
      <c r="H126" s="385">
        <f>H127</f>
        <v>20940</v>
      </c>
      <c r="I126" s="385">
        <f t="shared" si="27"/>
        <v>100</v>
      </c>
      <c r="J126" s="29">
        <f t="shared" si="39"/>
        <v>0</v>
      </c>
      <c r="K126" s="22">
        <f t="shared" si="40"/>
        <v>20940</v>
      </c>
      <c r="L126" s="386"/>
      <c r="M126" s="22">
        <f t="shared" si="26"/>
        <v>20940</v>
      </c>
      <c r="N126" s="387"/>
      <c r="O126" s="387"/>
      <c r="P126" s="387"/>
      <c r="Q126" s="380"/>
      <c r="R126" s="380"/>
      <c r="S126" s="380"/>
      <c r="T126" s="380"/>
      <c r="U126" s="380"/>
      <c r="V126" s="380"/>
      <c r="W126" s="380"/>
      <c r="X126" s="380"/>
      <c r="Y126" s="380"/>
      <c r="Z126" s="380"/>
      <c r="AA126" s="380"/>
      <c r="AB126" s="380"/>
      <c r="AC126" s="380"/>
      <c r="AD126" s="380"/>
      <c r="AE126" s="380"/>
      <c r="AF126" s="380"/>
      <c r="AG126" s="380"/>
      <c r="AH126" s="380"/>
      <c r="AI126" s="380"/>
      <c r="AJ126" s="380"/>
      <c r="AK126" s="380"/>
      <c r="AL126" s="380"/>
      <c r="AM126" s="380"/>
      <c r="AN126" s="380"/>
      <c r="AO126" s="380"/>
      <c r="AP126" s="380"/>
      <c r="AQ126" s="380"/>
      <c r="AR126" s="380"/>
      <c r="AS126" s="380"/>
      <c r="AT126" s="380"/>
      <c r="AU126" s="380"/>
      <c r="AV126" s="380"/>
      <c r="AW126" s="380"/>
      <c r="AX126" s="388"/>
      <c r="AY126" s="388"/>
      <c r="AZ126" s="388"/>
      <c r="BA126" s="388"/>
      <c r="BB126" s="388"/>
    </row>
    <row r="127" spans="1:957" s="299" customFormat="1" ht="27" customHeight="1" x14ac:dyDescent="0.3">
      <c r="A127" s="265" t="s">
        <v>141</v>
      </c>
      <c r="B127" s="334">
        <v>3430002</v>
      </c>
      <c r="C127" s="283">
        <v>20940</v>
      </c>
      <c r="D127" s="293">
        <f>H127</f>
        <v>20940</v>
      </c>
      <c r="E127" s="293">
        <f>C127-D127</f>
        <v>0</v>
      </c>
      <c r="F127" s="81">
        <f t="shared" si="30"/>
        <v>100</v>
      </c>
      <c r="G127" s="293">
        <v>20940</v>
      </c>
      <c r="H127" s="293">
        <v>20940</v>
      </c>
      <c r="I127" s="293">
        <f t="shared" si="27"/>
        <v>100</v>
      </c>
      <c r="J127" s="29">
        <f t="shared" si="39"/>
        <v>0</v>
      </c>
      <c r="K127" s="22">
        <f t="shared" si="40"/>
        <v>20940</v>
      </c>
      <c r="L127" s="294"/>
      <c r="M127" s="22">
        <f t="shared" si="26"/>
        <v>20940</v>
      </c>
      <c r="N127" s="295"/>
      <c r="O127" s="295"/>
      <c r="P127" s="295"/>
      <c r="Q127" s="296"/>
      <c r="R127" s="296"/>
      <c r="S127" s="296"/>
      <c r="T127" s="296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8"/>
      <c r="AY127" s="298"/>
      <c r="AZ127" s="298"/>
      <c r="BA127" s="298"/>
      <c r="BB127" s="298"/>
    </row>
    <row r="128" spans="1:957" s="389" customFormat="1" ht="27" customHeight="1" x14ac:dyDescent="0.3">
      <c r="A128" s="370" t="s">
        <v>142</v>
      </c>
      <c r="B128" s="390">
        <v>344</v>
      </c>
      <c r="C128" s="372">
        <f>C129</f>
        <v>387436</v>
      </c>
      <c r="D128" s="372">
        <f>D129</f>
        <v>387436</v>
      </c>
      <c r="E128" s="372">
        <f>E129</f>
        <v>0</v>
      </c>
      <c r="F128" s="111">
        <f t="shared" si="30"/>
        <v>100</v>
      </c>
      <c r="G128" s="372">
        <f>G129</f>
        <v>387436</v>
      </c>
      <c r="H128" s="372">
        <f>H129</f>
        <v>387436</v>
      </c>
      <c r="I128" s="372">
        <f t="shared" si="27"/>
        <v>100</v>
      </c>
      <c r="J128" s="29">
        <f t="shared" si="39"/>
        <v>0</v>
      </c>
      <c r="K128" s="22">
        <f t="shared" si="40"/>
        <v>387436</v>
      </c>
      <c r="L128" s="386"/>
      <c r="M128" s="22">
        <f t="shared" si="26"/>
        <v>387436</v>
      </c>
      <c r="N128" s="387"/>
      <c r="O128" s="387"/>
      <c r="P128" s="387"/>
      <c r="Q128" s="380"/>
      <c r="R128" s="380"/>
      <c r="S128" s="380"/>
      <c r="T128" s="380"/>
      <c r="U128" s="380"/>
      <c r="V128" s="380"/>
      <c r="W128" s="380"/>
      <c r="X128" s="380"/>
      <c r="Y128" s="380"/>
      <c r="Z128" s="380"/>
      <c r="AA128" s="380"/>
      <c r="AB128" s="380"/>
      <c r="AC128" s="380"/>
      <c r="AD128" s="380"/>
      <c r="AE128" s="380"/>
      <c r="AF128" s="380"/>
      <c r="AG128" s="380"/>
      <c r="AH128" s="380"/>
      <c r="AI128" s="380"/>
      <c r="AJ128" s="380"/>
      <c r="AK128" s="380"/>
      <c r="AL128" s="380"/>
      <c r="AM128" s="380"/>
      <c r="AN128" s="380"/>
      <c r="AO128" s="380"/>
      <c r="AP128" s="380"/>
      <c r="AQ128" s="380"/>
      <c r="AR128" s="380"/>
      <c r="AS128" s="380"/>
      <c r="AT128" s="380"/>
      <c r="AU128" s="380"/>
      <c r="AV128" s="380"/>
      <c r="AW128" s="380"/>
      <c r="AX128" s="388"/>
      <c r="AY128" s="388"/>
      <c r="AZ128" s="388"/>
      <c r="BA128" s="388"/>
      <c r="BB128" s="388"/>
    </row>
    <row r="129" spans="1:54" s="299" customFormat="1" ht="18.75" x14ac:dyDescent="0.3">
      <c r="A129" s="391" t="s">
        <v>143</v>
      </c>
      <c r="B129" s="334">
        <v>3440000</v>
      </c>
      <c r="C129" s="283">
        <v>387436</v>
      </c>
      <c r="D129" s="293">
        <f>H129</f>
        <v>387436</v>
      </c>
      <c r="E129" s="293">
        <f>C129-D129</f>
        <v>0</v>
      </c>
      <c r="F129" s="81">
        <f t="shared" si="30"/>
        <v>100</v>
      </c>
      <c r="G129" s="293">
        <v>387436</v>
      </c>
      <c r="H129" s="293">
        <v>387436</v>
      </c>
      <c r="I129" s="293">
        <f t="shared" si="27"/>
        <v>100</v>
      </c>
      <c r="J129" s="29">
        <f t="shared" si="39"/>
        <v>0</v>
      </c>
      <c r="K129" s="22">
        <f t="shared" si="40"/>
        <v>387436</v>
      </c>
      <c r="L129" s="294"/>
      <c r="M129" s="22">
        <f t="shared" si="26"/>
        <v>387436</v>
      </c>
      <c r="N129" s="295"/>
      <c r="O129" s="295"/>
      <c r="P129" s="295"/>
      <c r="Q129" s="296"/>
      <c r="R129" s="296"/>
      <c r="S129" s="296"/>
      <c r="T129" s="296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8"/>
      <c r="AY129" s="298"/>
      <c r="AZ129" s="298"/>
      <c r="BA129" s="298"/>
      <c r="BB129" s="298"/>
    </row>
    <row r="130" spans="1:54" s="389" customFormat="1" ht="18.75" x14ac:dyDescent="0.3">
      <c r="A130" s="392" t="s">
        <v>144</v>
      </c>
      <c r="B130" s="390">
        <v>345</v>
      </c>
      <c r="C130" s="372">
        <f>C131</f>
        <v>20000</v>
      </c>
      <c r="D130" s="372">
        <f>D131</f>
        <v>20000</v>
      </c>
      <c r="E130" s="372">
        <f>E131</f>
        <v>0</v>
      </c>
      <c r="F130" s="111">
        <f t="shared" si="30"/>
        <v>100</v>
      </c>
      <c r="G130" s="372">
        <f>G131</f>
        <v>20000</v>
      </c>
      <c r="H130" s="372">
        <f>H131</f>
        <v>20000</v>
      </c>
      <c r="I130" s="372">
        <f t="shared" si="27"/>
        <v>100</v>
      </c>
      <c r="J130" s="29">
        <f t="shared" si="39"/>
        <v>0</v>
      </c>
      <c r="K130" s="22">
        <f t="shared" si="40"/>
        <v>20000</v>
      </c>
      <c r="L130" s="386"/>
      <c r="M130" s="22">
        <f t="shared" si="26"/>
        <v>20000</v>
      </c>
      <c r="N130" s="387"/>
      <c r="O130" s="387"/>
      <c r="P130" s="387"/>
      <c r="Q130" s="380"/>
      <c r="R130" s="380"/>
      <c r="S130" s="380"/>
      <c r="T130" s="380"/>
      <c r="U130" s="380"/>
      <c r="V130" s="380"/>
      <c r="W130" s="380"/>
      <c r="X130" s="380"/>
      <c r="Y130" s="380"/>
      <c r="Z130" s="380"/>
      <c r="AA130" s="380"/>
      <c r="AB130" s="380"/>
      <c r="AC130" s="380"/>
      <c r="AD130" s="380"/>
      <c r="AE130" s="380"/>
      <c r="AF130" s="380"/>
      <c r="AG130" s="380"/>
      <c r="AH130" s="380"/>
      <c r="AI130" s="380"/>
      <c r="AJ130" s="380"/>
      <c r="AK130" s="380"/>
      <c r="AL130" s="380"/>
      <c r="AM130" s="380"/>
      <c r="AN130" s="380"/>
      <c r="AO130" s="380"/>
      <c r="AP130" s="380"/>
      <c r="AQ130" s="380"/>
      <c r="AR130" s="380"/>
      <c r="AS130" s="380"/>
      <c r="AT130" s="380"/>
      <c r="AU130" s="380"/>
      <c r="AV130" s="380"/>
      <c r="AW130" s="380"/>
      <c r="AX130" s="388"/>
      <c r="AY130" s="388"/>
      <c r="AZ130" s="388"/>
      <c r="BA130" s="388"/>
      <c r="BB130" s="388"/>
    </row>
    <row r="131" spans="1:54" s="299" customFormat="1" ht="18.75" x14ac:dyDescent="0.3">
      <c r="A131" s="265" t="s">
        <v>145</v>
      </c>
      <c r="B131" s="334">
        <v>3450000</v>
      </c>
      <c r="C131" s="283">
        <v>20000</v>
      </c>
      <c r="D131" s="293">
        <f>H131</f>
        <v>20000</v>
      </c>
      <c r="E131" s="293">
        <f>C131-D131</f>
        <v>0</v>
      </c>
      <c r="F131" s="81">
        <f t="shared" si="30"/>
        <v>100</v>
      </c>
      <c r="G131" s="293">
        <v>20000</v>
      </c>
      <c r="H131" s="293">
        <v>20000</v>
      </c>
      <c r="I131" s="293">
        <f t="shared" si="27"/>
        <v>100</v>
      </c>
      <c r="J131" s="29">
        <f t="shared" si="39"/>
        <v>0</v>
      </c>
      <c r="K131" s="22">
        <f t="shared" si="40"/>
        <v>20000</v>
      </c>
      <c r="L131" s="294"/>
      <c r="M131" s="22">
        <f t="shared" si="26"/>
        <v>20000</v>
      </c>
      <c r="N131" s="295"/>
      <c r="O131" s="295"/>
      <c r="P131" s="295"/>
      <c r="Q131" s="296"/>
      <c r="R131" s="296"/>
      <c r="S131" s="296"/>
      <c r="T131" s="296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8"/>
      <c r="AY131" s="298"/>
      <c r="AZ131" s="298"/>
      <c r="BA131" s="298"/>
      <c r="BB131" s="298"/>
    </row>
    <row r="132" spans="1:54" s="389" customFormat="1" ht="18.75" x14ac:dyDescent="0.3">
      <c r="A132" s="370" t="s">
        <v>135</v>
      </c>
      <c r="B132" s="390">
        <v>346</v>
      </c>
      <c r="C132" s="372">
        <f>SUM(C133:C136)</f>
        <v>485763</v>
      </c>
      <c r="D132" s="372">
        <f>SUM(D133:D136)</f>
        <v>485763</v>
      </c>
      <c r="E132" s="372">
        <f>SUM(E133:E136)</f>
        <v>0</v>
      </c>
      <c r="F132" s="111">
        <f t="shared" si="30"/>
        <v>100</v>
      </c>
      <c r="G132" s="372">
        <f>SUM(G133:G136)</f>
        <v>485763</v>
      </c>
      <c r="H132" s="372">
        <f>SUM(H133:H136)</f>
        <v>485763</v>
      </c>
      <c r="I132" s="372">
        <f t="shared" si="27"/>
        <v>100</v>
      </c>
      <c r="J132" s="29">
        <f t="shared" si="39"/>
        <v>0</v>
      </c>
      <c r="K132" s="22">
        <f t="shared" si="40"/>
        <v>485763</v>
      </c>
      <c r="L132" s="386"/>
      <c r="M132" s="22">
        <f t="shared" si="26"/>
        <v>485763</v>
      </c>
      <c r="N132" s="387"/>
      <c r="O132" s="387"/>
      <c r="P132" s="387"/>
      <c r="Q132" s="380"/>
      <c r="R132" s="380"/>
      <c r="S132" s="380"/>
      <c r="T132" s="380"/>
      <c r="U132" s="380"/>
      <c r="V132" s="380"/>
      <c r="W132" s="380"/>
      <c r="X132" s="380"/>
      <c r="Y132" s="380"/>
      <c r="Z132" s="380"/>
      <c r="AA132" s="380"/>
      <c r="AB132" s="380"/>
      <c r="AC132" s="380"/>
      <c r="AD132" s="380"/>
      <c r="AE132" s="380"/>
      <c r="AF132" s="380"/>
      <c r="AG132" s="380"/>
      <c r="AH132" s="380"/>
      <c r="AI132" s="380"/>
      <c r="AJ132" s="380"/>
      <c r="AK132" s="380"/>
      <c r="AL132" s="380"/>
      <c r="AM132" s="380"/>
      <c r="AN132" s="380"/>
      <c r="AO132" s="380"/>
      <c r="AP132" s="380"/>
      <c r="AQ132" s="380"/>
      <c r="AR132" s="380"/>
      <c r="AS132" s="380"/>
      <c r="AT132" s="380"/>
      <c r="AU132" s="380"/>
      <c r="AV132" s="380"/>
      <c r="AW132" s="380"/>
      <c r="AX132" s="388"/>
      <c r="AY132" s="388"/>
      <c r="AZ132" s="388"/>
      <c r="BA132" s="388"/>
      <c r="BB132" s="388"/>
    </row>
    <row r="133" spans="1:54" s="299" customFormat="1" ht="54.75" customHeight="1" x14ac:dyDescent="0.3">
      <c r="A133" s="265" t="s">
        <v>146</v>
      </c>
      <c r="B133" s="334">
        <v>3460022</v>
      </c>
      <c r="C133" s="283">
        <v>95203</v>
      </c>
      <c r="D133" s="293">
        <f>H133</f>
        <v>95203</v>
      </c>
      <c r="E133" s="293">
        <f>C133-D133</f>
        <v>0</v>
      </c>
      <c r="F133" s="81">
        <f t="shared" si="30"/>
        <v>100</v>
      </c>
      <c r="G133" s="293">
        <v>95203</v>
      </c>
      <c r="H133" s="293">
        <v>95203</v>
      </c>
      <c r="I133" s="293">
        <f t="shared" si="27"/>
        <v>100</v>
      </c>
      <c r="J133" s="29">
        <f t="shared" si="39"/>
        <v>0</v>
      </c>
      <c r="K133" s="22">
        <f t="shared" si="40"/>
        <v>95203</v>
      </c>
      <c r="L133" s="294"/>
      <c r="M133" s="22">
        <f t="shared" si="26"/>
        <v>95203</v>
      </c>
      <c r="N133" s="295"/>
      <c r="O133" s="295"/>
      <c r="P133" s="295"/>
      <c r="Q133" s="296"/>
      <c r="R133" s="296"/>
      <c r="S133" s="296"/>
      <c r="T133" s="296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8"/>
      <c r="AY133" s="298"/>
      <c r="AZ133" s="298"/>
      <c r="BA133" s="298"/>
      <c r="BB133" s="298"/>
    </row>
    <row r="134" spans="1:54" s="399" customFormat="1" ht="57" customHeight="1" x14ac:dyDescent="0.3">
      <c r="A134" s="393" t="s">
        <v>147</v>
      </c>
      <c r="B134" s="313">
        <v>3460024</v>
      </c>
      <c r="C134" s="290"/>
      <c r="D134" s="293">
        <f t="shared" ref="D134:D136" si="41">H134</f>
        <v>0</v>
      </c>
      <c r="E134" s="293">
        <f t="shared" ref="E134:E136" si="42">C134-D134</f>
        <v>0</v>
      </c>
      <c r="F134" s="81" t="e">
        <f t="shared" si="30"/>
        <v>#DIV/0!</v>
      </c>
      <c r="G134" s="217">
        <v>0</v>
      </c>
      <c r="H134" s="217"/>
      <c r="I134" s="293" t="e">
        <f t="shared" si="27"/>
        <v>#DIV/0!</v>
      </c>
      <c r="J134" s="29">
        <f t="shared" si="39"/>
        <v>0</v>
      </c>
      <c r="K134" s="22">
        <f t="shared" si="40"/>
        <v>0</v>
      </c>
      <c r="L134" s="394"/>
      <c r="M134" s="22">
        <f t="shared" ref="M134:M203" si="43">K134-L134</f>
        <v>0</v>
      </c>
      <c r="N134" s="395"/>
      <c r="O134" s="395"/>
      <c r="P134" s="395"/>
      <c r="Q134" s="396"/>
      <c r="R134" s="396"/>
      <c r="S134" s="396"/>
      <c r="T134" s="396"/>
      <c r="U134" s="397"/>
      <c r="V134" s="397"/>
      <c r="W134" s="397"/>
      <c r="X134" s="397"/>
      <c r="Y134" s="397"/>
      <c r="Z134" s="397"/>
      <c r="AA134" s="397"/>
      <c r="AB134" s="397"/>
      <c r="AC134" s="397"/>
      <c r="AD134" s="397"/>
      <c r="AE134" s="397"/>
      <c r="AF134" s="397"/>
      <c r="AG134" s="397"/>
      <c r="AH134" s="397"/>
      <c r="AI134" s="397"/>
      <c r="AJ134" s="397"/>
      <c r="AK134" s="397"/>
      <c r="AL134" s="397"/>
      <c r="AM134" s="397"/>
      <c r="AN134" s="397"/>
      <c r="AO134" s="397"/>
      <c r="AP134" s="397"/>
      <c r="AQ134" s="397"/>
      <c r="AR134" s="397"/>
      <c r="AS134" s="397"/>
      <c r="AT134" s="397"/>
      <c r="AU134" s="397"/>
      <c r="AV134" s="397"/>
      <c r="AW134" s="397"/>
      <c r="AX134" s="398"/>
      <c r="AY134" s="398"/>
      <c r="AZ134" s="398"/>
      <c r="BA134" s="398"/>
      <c r="BB134" s="398"/>
    </row>
    <row r="135" spans="1:54" s="299" customFormat="1" ht="24.75" customHeight="1" x14ac:dyDescent="0.3">
      <c r="A135" s="400" t="s">
        <v>148</v>
      </c>
      <c r="B135" s="401">
        <v>3460030</v>
      </c>
      <c r="C135" s="283">
        <v>390560</v>
      </c>
      <c r="D135" s="293">
        <f t="shared" si="41"/>
        <v>390560</v>
      </c>
      <c r="E135" s="293">
        <f t="shared" si="42"/>
        <v>0</v>
      </c>
      <c r="F135" s="81">
        <f t="shared" si="30"/>
        <v>100</v>
      </c>
      <c r="G135" s="293">
        <v>390560</v>
      </c>
      <c r="H135" s="293">
        <v>390560</v>
      </c>
      <c r="I135" s="293">
        <f t="shared" si="27"/>
        <v>100</v>
      </c>
      <c r="J135" s="29">
        <f t="shared" si="39"/>
        <v>0</v>
      </c>
      <c r="K135" s="22">
        <f t="shared" si="40"/>
        <v>390560</v>
      </c>
      <c r="L135" s="294"/>
      <c r="M135" s="22">
        <f t="shared" si="43"/>
        <v>390560</v>
      </c>
      <c r="N135" s="295"/>
      <c r="O135" s="295"/>
      <c r="P135" s="295"/>
      <c r="Q135" s="296"/>
      <c r="R135" s="296"/>
      <c r="S135" s="296"/>
      <c r="T135" s="296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8"/>
      <c r="AY135" s="298"/>
      <c r="AZ135" s="298"/>
      <c r="BA135" s="298"/>
      <c r="BB135" s="298"/>
    </row>
    <row r="136" spans="1:54" s="299" customFormat="1" ht="33.75" customHeight="1" x14ac:dyDescent="0.3">
      <c r="A136" s="402" t="s">
        <v>149</v>
      </c>
      <c r="B136" s="401">
        <v>3460041</v>
      </c>
      <c r="C136" s="283"/>
      <c r="D136" s="293">
        <f t="shared" si="41"/>
        <v>0</v>
      </c>
      <c r="E136" s="293">
        <f t="shared" si="42"/>
        <v>0</v>
      </c>
      <c r="F136" s="81" t="e">
        <f t="shared" si="30"/>
        <v>#DIV/0!</v>
      </c>
      <c r="G136" s="293">
        <v>0</v>
      </c>
      <c r="H136" s="293"/>
      <c r="I136" s="293" t="e">
        <f t="shared" si="27"/>
        <v>#DIV/0!</v>
      </c>
      <c r="J136" s="29"/>
      <c r="K136" s="22"/>
      <c r="L136" s="294"/>
      <c r="M136" s="22"/>
      <c r="N136" s="295"/>
      <c r="O136" s="295"/>
      <c r="P136" s="295"/>
      <c r="Q136" s="296"/>
      <c r="R136" s="296"/>
      <c r="S136" s="296"/>
      <c r="T136" s="296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8"/>
      <c r="AY136" s="298"/>
      <c r="AZ136" s="298"/>
      <c r="BA136" s="298"/>
      <c r="BB136" s="298"/>
    </row>
    <row r="137" spans="1:54" s="411" customFormat="1" ht="18.75" x14ac:dyDescent="0.3">
      <c r="A137" s="403" t="s">
        <v>150</v>
      </c>
      <c r="B137" s="404">
        <v>349</v>
      </c>
      <c r="C137" s="405">
        <f>SUM(C138)</f>
        <v>0</v>
      </c>
      <c r="D137" s="405">
        <f>D138</f>
        <v>0</v>
      </c>
      <c r="E137" s="405">
        <f>E138</f>
        <v>0</v>
      </c>
      <c r="F137" s="111" t="e">
        <f t="shared" si="30"/>
        <v>#DIV/0!</v>
      </c>
      <c r="G137" s="405">
        <f>G138</f>
        <v>0</v>
      </c>
      <c r="H137" s="405">
        <f>H138</f>
        <v>0</v>
      </c>
      <c r="I137" s="405" t="e">
        <f t="shared" si="27"/>
        <v>#DIV/0!</v>
      </c>
      <c r="J137" s="29">
        <f t="shared" ref="J137:J146" si="44">G137-H137</f>
        <v>0</v>
      </c>
      <c r="K137" s="22">
        <f t="shared" ref="K137:K146" si="45">C137</f>
        <v>0</v>
      </c>
      <c r="L137" s="407"/>
      <c r="M137" s="22">
        <f t="shared" si="43"/>
        <v>0</v>
      </c>
      <c r="N137" s="408"/>
      <c r="O137" s="408"/>
      <c r="P137" s="408"/>
      <c r="Q137" s="409"/>
      <c r="R137" s="409"/>
      <c r="S137" s="409"/>
      <c r="T137" s="409"/>
      <c r="U137" s="409"/>
      <c r="V137" s="409"/>
      <c r="W137" s="409"/>
      <c r="X137" s="409"/>
      <c r="Y137" s="409"/>
      <c r="Z137" s="409"/>
      <c r="AA137" s="409"/>
      <c r="AB137" s="409"/>
      <c r="AC137" s="409"/>
      <c r="AD137" s="409"/>
      <c r="AE137" s="409"/>
      <c r="AF137" s="409"/>
      <c r="AG137" s="409"/>
      <c r="AH137" s="409"/>
      <c r="AI137" s="409"/>
      <c r="AJ137" s="409"/>
      <c r="AK137" s="409"/>
      <c r="AL137" s="409"/>
      <c r="AM137" s="409"/>
      <c r="AN137" s="409"/>
      <c r="AO137" s="409"/>
      <c r="AP137" s="409"/>
      <c r="AQ137" s="409"/>
      <c r="AR137" s="409"/>
      <c r="AS137" s="409"/>
      <c r="AT137" s="409"/>
      <c r="AU137" s="409"/>
      <c r="AV137" s="409"/>
      <c r="AW137" s="409"/>
      <c r="AX137" s="410"/>
      <c r="AY137" s="410"/>
      <c r="AZ137" s="410"/>
      <c r="BA137" s="410"/>
      <c r="BB137" s="410"/>
    </row>
    <row r="138" spans="1:54" s="299" customFormat="1" ht="18.75" x14ac:dyDescent="0.3">
      <c r="A138" s="265" t="s">
        <v>151</v>
      </c>
      <c r="B138" s="334">
        <v>3490003</v>
      </c>
      <c r="C138" s="283"/>
      <c r="D138" s="293">
        <f>H138</f>
        <v>0</v>
      </c>
      <c r="E138" s="293">
        <f>C138-D138</f>
        <v>0</v>
      </c>
      <c r="F138" s="81" t="e">
        <f t="shared" si="30"/>
        <v>#DIV/0!</v>
      </c>
      <c r="G138" s="293"/>
      <c r="H138" s="293"/>
      <c r="I138" s="293" t="e">
        <f t="shared" si="27"/>
        <v>#DIV/0!</v>
      </c>
      <c r="J138" s="29">
        <f t="shared" si="44"/>
        <v>0</v>
      </c>
      <c r="K138" s="22">
        <f t="shared" si="45"/>
        <v>0</v>
      </c>
      <c r="L138" s="294"/>
      <c r="M138" s="22">
        <f t="shared" si="43"/>
        <v>0</v>
      </c>
      <c r="N138" s="295"/>
      <c r="O138" s="295"/>
      <c r="P138" s="295"/>
      <c r="Q138" s="296"/>
      <c r="R138" s="296"/>
      <c r="S138" s="296"/>
      <c r="T138" s="296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8"/>
      <c r="AY138" s="298"/>
      <c r="AZ138" s="298"/>
      <c r="BA138" s="298"/>
      <c r="BB138" s="298"/>
    </row>
    <row r="139" spans="1:54" s="417" customFormat="1" ht="18.75" x14ac:dyDescent="0.25">
      <c r="A139" s="169" t="s">
        <v>152</v>
      </c>
      <c r="B139" s="412" t="s">
        <v>153</v>
      </c>
      <c r="C139" s="413">
        <f>C140+C149</f>
        <v>0</v>
      </c>
      <c r="D139" s="413">
        <f>D140+D149</f>
        <v>0</v>
      </c>
      <c r="E139" s="413">
        <f>E140+E149</f>
        <v>0</v>
      </c>
      <c r="F139" s="171" t="e">
        <f t="shared" si="30"/>
        <v>#DIV/0!</v>
      </c>
      <c r="G139" s="413">
        <f>G140+G149</f>
        <v>0</v>
      </c>
      <c r="H139" s="413">
        <f>H140+H149</f>
        <v>0</v>
      </c>
      <c r="I139" s="413" t="e">
        <f t="shared" si="27"/>
        <v>#DIV/0!</v>
      </c>
      <c r="J139" s="29">
        <f t="shared" si="44"/>
        <v>0</v>
      </c>
      <c r="K139" s="22">
        <f t="shared" si="45"/>
        <v>0</v>
      </c>
      <c r="L139" s="414"/>
      <c r="M139" s="22">
        <f t="shared" si="43"/>
        <v>0</v>
      </c>
      <c r="N139" s="415"/>
      <c r="O139" s="415"/>
      <c r="P139" s="415"/>
      <c r="Q139" s="234"/>
      <c r="R139" s="234"/>
      <c r="S139" s="234"/>
      <c r="T139" s="234"/>
      <c r="U139" s="234"/>
      <c r="V139" s="234"/>
      <c r="W139" s="234"/>
      <c r="X139" s="234"/>
      <c r="Y139" s="234"/>
      <c r="Z139" s="234"/>
      <c r="AA139" s="234"/>
      <c r="AB139" s="234"/>
      <c r="AC139" s="234"/>
      <c r="AD139" s="234"/>
      <c r="AE139" s="234"/>
      <c r="AF139" s="234"/>
      <c r="AG139" s="234"/>
      <c r="AH139" s="234"/>
      <c r="AI139" s="234"/>
      <c r="AJ139" s="234"/>
      <c r="AK139" s="234"/>
      <c r="AL139" s="234"/>
      <c r="AM139" s="234"/>
      <c r="AN139" s="234"/>
      <c r="AO139" s="234"/>
      <c r="AP139" s="234"/>
      <c r="AQ139" s="234"/>
      <c r="AR139" s="234"/>
      <c r="AS139" s="234"/>
      <c r="AT139" s="234"/>
      <c r="AU139" s="234"/>
      <c r="AV139" s="234"/>
      <c r="AW139" s="234"/>
      <c r="AX139" s="416"/>
      <c r="AY139" s="416"/>
      <c r="AZ139" s="416"/>
      <c r="BA139" s="416"/>
      <c r="BB139" s="416"/>
    </row>
    <row r="140" spans="1:54" s="306" customFormat="1" ht="23.25" customHeight="1" x14ac:dyDescent="0.3">
      <c r="A140" s="279" t="s">
        <v>34</v>
      </c>
      <c r="B140" s="255">
        <v>225</v>
      </c>
      <c r="C140" s="256">
        <f>SUM(C141:C148)</f>
        <v>0</v>
      </c>
      <c r="D140" s="256">
        <f>SUM(D141:D148)</f>
        <v>0</v>
      </c>
      <c r="E140" s="256">
        <f>SUM(E141:E148)</f>
        <v>0</v>
      </c>
      <c r="F140" s="111" t="e">
        <f t="shared" si="30"/>
        <v>#DIV/0!</v>
      </c>
      <c r="G140" s="256">
        <f>SUM(G141:G148)</f>
        <v>0</v>
      </c>
      <c r="H140" s="256">
        <f>SUM(H141:H148)</f>
        <v>0</v>
      </c>
      <c r="I140" s="256" t="e">
        <f t="shared" si="27"/>
        <v>#DIV/0!</v>
      </c>
      <c r="J140" s="29">
        <f t="shared" si="44"/>
        <v>0</v>
      </c>
      <c r="K140" s="22">
        <f t="shared" si="45"/>
        <v>0</v>
      </c>
      <c r="L140" s="303"/>
      <c r="M140" s="22">
        <f t="shared" si="43"/>
        <v>0</v>
      </c>
      <c r="N140" s="304"/>
      <c r="O140" s="304"/>
      <c r="P140" s="304"/>
      <c r="Q140" s="234"/>
      <c r="R140" s="234"/>
      <c r="S140" s="234"/>
      <c r="T140" s="234"/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  <c r="AI140" s="234"/>
      <c r="AJ140" s="234"/>
      <c r="AK140" s="234"/>
      <c r="AL140" s="234"/>
      <c r="AM140" s="234"/>
      <c r="AN140" s="234"/>
      <c r="AO140" s="234"/>
      <c r="AP140" s="234"/>
      <c r="AQ140" s="234"/>
      <c r="AR140" s="234"/>
      <c r="AS140" s="234"/>
      <c r="AT140" s="234"/>
      <c r="AU140" s="234"/>
      <c r="AV140" s="234"/>
      <c r="AW140" s="234"/>
      <c r="AX140" s="305"/>
      <c r="AY140" s="305"/>
      <c r="AZ140" s="305"/>
      <c r="BA140" s="305"/>
      <c r="BB140" s="305"/>
    </row>
    <row r="141" spans="1:54" s="399" customFormat="1" ht="18.75" x14ac:dyDescent="0.3">
      <c r="A141" s="418" t="s">
        <v>154</v>
      </c>
      <c r="B141" s="266">
        <v>2250069</v>
      </c>
      <c r="C141" s="419"/>
      <c r="D141" s="217">
        <f t="shared" ref="D141:D148" si="46">H141</f>
        <v>0</v>
      </c>
      <c r="E141" s="217">
        <f t="shared" ref="E141:E148" si="47">C141-D141</f>
        <v>0</v>
      </c>
      <c r="F141" s="81" t="e">
        <f t="shared" si="30"/>
        <v>#DIV/0!</v>
      </c>
      <c r="G141" s="217"/>
      <c r="H141" s="217"/>
      <c r="I141" s="81" t="e">
        <f t="shared" si="27"/>
        <v>#DIV/0!</v>
      </c>
      <c r="J141" s="29">
        <f t="shared" si="44"/>
        <v>0</v>
      </c>
      <c r="K141" s="22">
        <f t="shared" si="45"/>
        <v>0</v>
      </c>
      <c r="L141" s="394"/>
      <c r="M141" s="22">
        <f t="shared" si="43"/>
        <v>0</v>
      </c>
      <c r="N141" s="395"/>
      <c r="O141" s="395"/>
      <c r="P141" s="395"/>
      <c r="Q141" s="396"/>
      <c r="R141" s="396"/>
      <c r="S141" s="396"/>
      <c r="T141" s="396"/>
      <c r="U141" s="397"/>
      <c r="V141" s="397"/>
      <c r="W141" s="397"/>
      <c r="X141" s="397"/>
      <c r="Y141" s="397"/>
      <c r="Z141" s="397"/>
      <c r="AA141" s="397"/>
      <c r="AB141" s="397"/>
      <c r="AC141" s="397"/>
      <c r="AD141" s="397"/>
      <c r="AE141" s="397"/>
      <c r="AF141" s="397"/>
      <c r="AG141" s="397"/>
      <c r="AH141" s="397"/>
      <c r="AI141" s="397"/>
      <c r="AJ141" s="397"/>
      <c r="AK141" s="397"/>
      <c r="AL141" s="397"/>
      <c r="AM141" s="397"/>
      <c r="AN141" s="397"/>
      <c r="AO141" s="397"/>
      <c r="AP141" s="397"/>
      <c r="AQ141" s="397"/>
      <c r="AR141" s="397"/>
      <c r="AS141" s="397"/>
      <c r="AT141" s="397"/>
      <c r="AU141" s="397"/>
      <c r="AV141" s="397"/>
      <c r="AW141" s="397"/>
      <c r="AX141" s="398"/>
      <c r="AY141" s="398"/>
      <c r="AZ141" s="398"/>
      <c r="BA141" s="398"/>
      <c r="BB141" s="398"/>
    </row>
    <row r="142" spans="1:54" s="399" customFormat="1" ht="18.75" x14ac:dyDescent="0.3">
      <c r="A142" s="420" t="s">
        <v>155</v>
      </c>
      <c r="B142" s="266">
        <v>2250079</v>
      </c>
      <c r="C142" s="421"/>
      <c r="D142" s="217">
        <f t="shared" si="46"/>
        <v>0</v>
      </c>
      <c r="E142" s="217">
        <f t="shared" si="47"/>
        <v>0</v>
      </c>
      <c r="F142" s="81" t="e">
        <f t="shared" si="30"/>
        <v>#DIV/0!</v>
      </c>
      <c r="G142" s="217"/>
      <c r="H142" s="217"/>
      <c r="I142" s="81" t="e">
        <f t="shared" si="27"/>
        <v>#DIV/0!</v>
      </c>
      <c r="J142" s="29">
        <f t="shared" si="44"/>
        <v>0</v>
      </c>
      <c r="K142" s="22">
        <f t="shared" si="45"/>
        <v>0</v>
      </c>
      <c r="L142" s="394"/>
      <c r="M142" s="22">
        <f t="shared" si="43"/>
        <v>0</v>
      </c>
      <c r="N142" s="395"/>
      <c r="O142" s="395"/>
      <c r="P142" s="395"/>
      <c r="Q142" s="396"/>
      <c r="R142" s="396"/>
      <c r="S142" s="396"/>
      <c r="T142" s="396"/>
      <c r="U142" s="397"/>
      <c r="V142" s="397"/>
      <c r="W142" s="397"/>
      <c r="X142" s="397"/>
      <c r="Y142" s="397"/>
      <c r="Z142" s="397"/>
      <c r="AA142" s="397"/>
      <c r="AB142" s="397"/>
      <c r="AC142" s="397"/>
      <c r="AD142" s="397"/>
      <c r="AE142" s="397"/>
      <c r="AF142" s="397"/>
      <c r="AG142" s="397"/>
      <c r="AH142" s="397"/>
      <c r="AI142" s="397"/>
      <c r="AJ142" s="397"/>
      <c r="AK142" s="397"/>
      <c r="AL142" s="397"/>
      <c r="AM142" s="397"/>
      <c r="AN142" s="397"/>
      <c r="AO142" s="397"/>
      <c r="AP142" s="397"/>
      <c r="AQ142" s="397"/>
      <c r="AR142" s="397"/>
      <c r="AS142" s="397"/>
      <c r="AT142" s="397"/>
      <c r="AU142" s="397"/>
      <c r="AV142" s="397"/>
      <c r="AW142" s="397"/>
      <c r="AX142" s="398"/>
      <c r="AY142" s="398"/>
      <c r="AZ142" s="398"/>
      <c r="BA142" s="398"/>
      <c r="BB142" s="398"/>
    </row>
    <row r="143" spans="1:54" s="399" customFormat="1" ht="18.75" x14ac:dyDescent="0.3">
      <c r="A143" s="418" t="s">
        <v>156</v>
      </c>
      <c r="B143" s="266">
        <v>2250110</v>
      </c>
      <c r="C143" s="422"/>
      <c r="D143" s="217">
        <f t="shared" si="46"/>
        <v>0</v>
      </c>
      <c r="E143" s="217">
        <f t="shared" si="47"/>
        <v>0</v>
      </c>
      <c r="F143" s="81" t="e">
        <f t="shared" si="30"/>
        <v>#DIV/0!</v>
      </c>
      <c r="G143" s="217"/>
      <c r="H143" s="217"/>
      <c r="I143" s="81" t="e">
        <f t="shared" si="27"/>
        <v>#DIV/0!</v>
      </c>
      <c r="J143" s="29">
        <f t="shared" si="44"/>
        <v>0</v>
      </c>
      <c r="K143" s="22">
        <f t="shared" si="45"/>
        <v>0</v>
      </c>
      <c r="L143" s="394"/>
      <c r="M143" s="22">
        <f t="shared" si="43"/>
        <v>0</v>
      </c>
      <c r="N143" s="395"/>
      <c r="O143" s="395"/>
      <c r="P143" s="395"/>
      <c r="Q143" s="396"/>
      <c r="R143" s="396"/>
      <c r="S143" s="396"/>
      <c r="T143" s="396"/>
      <c r="U143" s="397"/>
      <c r="V143" s="397"/>
      <c r="W143" s="397"/>
      <c r="X143" s="397"/>
      <c r="Y143" s="397"/>
      <c r="Z143" s="397"/>
      <c r="AA143" s="397"/>
      <c r="AB143" s="397"/>
      <c r="AC143" s="397"/>
      <c r="AD143" s="397"/>
      <c r="AE143" s="397"/>
      <c r="AF143" s="397"/>
      <c r="AG143" s="397"/>
      <c r="AH143" s="397"/>
      <c r="AI143" s="397"/>
      <c r="AJ143" s="397"/>
      <c r="AK143" s="397"/>
      <c r="AL143" s="397"/>
      <c r="AM143" s="397"/>
      <c r="AN143" s="397"/>
      <c r="AO143" s="397"/>
      <c r="AP143" s="397"/>
      <c r="AQ143" s="397"/>
      <c r="AR143" s="397"/>
      <c r="AS143" s="397"/>
      <c r="AT143" s="397"/>
      <c r="AU143" s="397"/>
      <c r="AV143" s="397"/>
      <c r="AW143" s="397"/>
      <c r="AX143" s="398"/>
      <c r="AY143" s="398"/>
      <c r="AZ143" s="398"/>
      <c r="BA143" s="398"/>
      <c r="BB143" s="398"/>
    </row>
    <row r="144" spans="1:54" s="399" customFormat="1" ht="47.25" x14ac:dyDescent="0.3">
      <c r="A144" s="418" t="s">
        <v>157</v>
      </c>
      <c r="B144" s="266">
        <v>2250127</v>
      </c>
      <c r="C144" s="419"/>
      <c r="D144" s="217">
        <f t="shared" si="46"/>
        <v>0</v>
      </c>
      <c r="E144" s="217">
        <f t="shared" si="47"/>
        <v>0</v>
      </c>
      <c r="F144" s="81" t="e">
        <f t="shared" si="30"/>
        <v>#DIV/0!</v>
      </c>
      <c r="G144" s="217"/>
      <c r="H144" s="217"/>
      <c r="I144" s="81" t="e">
        <f t="shared" si="27"/>
        <v>#DIV/0!</v>
      </c>
      <c r="J144" s="29">
        <f t="shared" si="44"/>
        <v>0</v>
      </c>
      <c r="K144" s="22">
        <f t="shared" si="45"/>
        <v>0</v>
      </c>
      <c r="L144" s="394"/>
      <c r="M144" s="22">
        <f t="shared" si="43"/>
        <v>0</v>
      </c>
      <c r="N144" s="395"/>
      <c r="O144" s="395"/>
      <c r="P144" s="395"/>
      <c r="Q144" s="396"/>
      <c r="R144" s="396"/>
      <c r="S144" s="396"/>
      <c r="T144" s="396"/>
      <c r="U144" s="397"/>
      <c r="V144" s="397"/>
      <c r="W144" s="397"/>
      <c r="X144" s="397"/>
      <c r="Y144" s="397"/>
      <c r="Z144" s="397"/>
      <c r="AA144" s="397"/>
      <c r="AB144" s="397"/>
      <c r="AC144" s="397"/>
      <c r="AD144" s="397"/>
      <c r="AE144" s="397"/>
      <c r="AF144" s="397"/>
      <c r="AG144" s="397"/>
      <c r="AH144" s="397"/>
      <c r="AI144" s="397"/>
      <c r="AJ144" s="397"/>
      <c r="AK144" s="397"/>
      <c r="AL144" s="397"/>
      <c r="AM144" s="397"/>
      <c r="AN144" s="397"/>
      <c r="AO144" s="397"/>
      <c r="AP144" s="397"/>
      <c r="AQ144" s="397"/>
      <c r="AR144" s="397"/>
      <c r="AS144" s="397"/>
      <c r="AT144" s="397"/>
      <c r="AU144" s="397"/>
      <c r="AV144" s="397"/>
      <c r="AW144" s="397"/>
      <c r="AX144" s="398"/>
      <c r="AY144" s="398"/>
      <c r="AZ144" s="398"/>
      <c r="BA144" s="398"/>
      <c r="BB144" s="398"/>
    </row>
    <row r="145" spans="1:54" s="399" customFormat="1" ht="18.75" x14ac:dyDescent="0.3">
      <c r="A145" s="423" t="s">
        <v>158</v>
      </c>
      <c r="B145" s="266">
        <v>2250312</v>
      </c>
      <c r="C145" s="419"/>
      <c r="D145" s="217">
        <f t="shared" si="46"/>
        <v>0</v>
      </c>
      <c r="E145" s="217">
        <f t="shared" si="47"/>
        <v>0</v>
      </c>
      <c r="F145" s="81" t="e">
        <f t="shared" si="30"/>
        <v>#DIV/0!</v>
      </c>
      <c r="G145" s="217"/>
      <c r="H145" s="217"/>
      <c r="I145" s="81" t="e">
        <f t="shared" ref="I145:I208" si="48">H145/G145*100</f>
        <v>#DIV/0!</v>
      </c>
      <c r="J145" s="29">
        <f t="shared" si="44"/>
        <v>0</v>
      </c>
      <c r="K145" s="22">
        <f t="shared" si="45"/>
        <v>0</v>
      </c>
      <c r="L145" s="394"/>
      <c r="M145" s="22">
        <f t="shared" si="43"/>
        <v>0</v>
      </c>
      <c r="N145" s="395"/>
      <c r="O145" s="395"/>
      <c r="P145" s="395"/>
      <c r="Q145" s="396"/>
      <c r="R145" s="396"/>
      <c r="S145" s="396"/>
      <c r="T145" s="396"/>
      <c r="U145" s="397"/>
      <c r="V145" s="397"/>
      <c r="W145" s="397"/>
      <c r="X145" s="397"/>
      <c r="Y145" s="397"/>
      <c r="Z145" s="397"/>
      <c r="AA145" s="397"/>
      <c r="AB145" s="397"/>
      <c r="AC145" s="397"/>
      <c r="AD145" s="397"/>
      <c r="AE145" s="397"/>
      <c r="AF145" s="397"/>
      <c r="AG145" s="397"/>
      <c r="AH145" s="397"/>
      <c r="AI145" s="397"/>
      <c r="AJ145" s="397"/>
      <c r="AK145" s="397"/>
      <c r="AL145" s="397"/>
      <c r="AM145" s="397"/>
      <c r="AN145" s="397"/>
      <c r="AO145" s="397"/>
      <c r="AP145" s="397"/>
      <c r="AQ145" s="397"/>
      <c r="AR145" s="397"/>
      <c r="AS145" s="397"/>
      <c r="AT145" s="397"/>
      <c r="AU145" s="397"/>
      <c r="AV145" s="397"/>
      <c r="AW145" s="397"/>
      <c r="AX145" s="398"/>
      <c r="AY145" s="398"/>
      <c r="AZ145" s="398"/>
      <c r="BA145" s="398"/>
      <c r="BB145" s="398"/>
    </row>
    <row r="146" spans="1:54" s="399" customFormat="1" ht="18.75" x14ac:dyDescent="0.3">
      <c r="A146" s="418" t="s">
        <v>159</v>
      </c>
      <c r="B146" s="266">
        <v>2250184</v>
      </c>
      <c r="C146" s="419"/>
      <c r="D146" s="217">
        <f t="shared" si="46"/>
        <v>0</v>
      </c>
      <c r="E146" s="217">
        <f t="shared" si="47"/>
        <v>0</v>
      </c>
      <c r="F146" s="81" t="e">
        <f t="shared" si="30"/>
        <v>#DIV/0!</v>
      </c>
      <c r="G146" s="217"/>
      <c r="H146" s="217"/>
      <c r="I146" s="81" t="e">
        <f t="shared" si="48"/>
        <v>#DIV/0!</v>
      </c>
      <c r="J146" s="29">
        <f t="shared" si="44"/>
        <v>0</v>
      </c>
      <c r="K146" s="22">
        <f t="shared" si="45"/>
        <v>0</v>
      </c>
      <c r="L146" s="394"/>
      <c r="M146" s="22">
        <f t="shared" si="43"/>
        <v>0</v>
      </c>
      <c r="N146" s="395"/>
      <c r="O146" s="395"/>
      <c r="P146" s="395"/>
      <c r="Q146" s="396"/>
      <c r="R146" s="396"/>
      <c r="S146" s="396"/>
      <c r="T146" s="396"/>
      <c r="U146" s="397"/>
      <c r="V146" s="397"/>
      <c r="W146" s="397"/>
      <c r="X146" s="397"/>
      <c r="Y146" s="397"/>
      <c r="Z146" s="397"/>
      <c r="AA146" s="397"/>
      <c r="AB146" s="397"/>
      <c r="AC146" s="397"/>
      <c r="AD146" s="397"/>
      <c r="AE146" s="397"/>
      <c r="AF146" s="397"/>
      <c r="AG146" s="397"/>
      <c r="AH146" s="397"/>
      <c r="AI146" s="397"/>
      <c r="AJ146" s="397"/>
      <c r="AK146" s="397"/>
      <c r="AL146" s="397"/>
      <c r="AM146" s="397"/>
      <c r="AN146" s="397"/>
      <c r="AO146" s="397"/>
      <c r="AP146" s="397"/>
      <c r="AQ146" s="397"/>
      <c r="AR146" s="397"/>
      <c r="AS146" s="397"/>
      <c r="AT146" s="397"/>
      <c r="AU146" s="397"/>
      <c r="AV146" s="397"/>
      <c r="AW146" s="397"/>
      <c r="AX146" s="398"/>
      <c r="AY146" s="398"/>
      <c r="AZ146" s="398"/>
      <c r="BA146" s="398"/>
      <c r="BB146" s="398"/>
    </row>
    <row r="147" spans="1:54" s="399" customFormat="1" ht="18.75" x14ac:dyDescent="0.3">
      <c r="A147" s="418" t="s">
        <v>160</v>
      </c>
      <c r="B147" s="266">
        <v>2250267</v>
      </c>
      <c r="C147" s="419"/>
      <c r="D147" s="217">
        <f t="shared" si="46"/>
        <v>0</v>
      </c>
      <c r="E147" s="217">
        <f t="shared" si="47"/>
        <v>0</v>
      </c>
      <c r="F147" s="81" t="e">
        <f t="shared" si="30"/>
        <v>#DIV/0!</v>
      </c>
      <c r="G147" s="217"/>
      <c r="H147" s="217"/>
      <c r="I147" s="81" t="e">
        <f t="shared" si="48"/>
        <v>#DIV/0!</v>
      </c>
      <c r="J147" s="29"/>
      <c r="K147" s="22"/>
      <c r="L147" s="394"/>
      <c r="M147" s="22"/>
      <c r="N147" s="395"/>
      <c r="O147" s="395"/>
      <c r="P147" s="395"/>
      <c r="Q147" s="396"/>
      <c r="R147" s="396"/>
      <c r="S147" s="396"/>
      <c r="T147" s="396"/>
      <c r="U147" s="397"/>
      <c r="V147" s="397"/>
      <c r="W147" s="397"/>
      <c r="X147" s="397"/>
      <c r="Y147" s="397"/>
      <c r="Z147" s="397"/>
      <c r="AA147" s="397"/>
      <c r="AB147" s="397"/>
      <c r="AC147" s="397"/>
      <c r="AD147" s="397"/>
      <c r="AE147" s="397"/>
      <c r="AF147" s="397"/>
      <c r="AG147" s="397"/>
      <c r="AH147" s="397"/>
      <c r="AI147" s="397"/>
      <c r="AJ147" s="397"/>
      <c r="AK147" s="397"/>
      <c r="AL147" s="397"/>
      <c r="AM147" s="397"/>
      <c r="AN147" s="397"/>
      <c r="AO147" s="397"/>
      <c r="AP147" s="397"/>
      <c r="AQ147" s="397"/>
      <c r="AR147" s="397"/>
      <c r="AS147" s="397"/>
      <c r="AT147" s="397"/>
      <c r="AU147" s="397"/>
      <c r="AV147" s="397"/>
      <c r="AW147" s="397"/>
      <c r="AX147" s="398"/>
      <c r="AY147" s="398"/>
      <c r="AZ147" s="398"/>
      <c r="BA147" s="398"/>
      <c r="BB147" s="398"/>
    </row>
    <row r="148" spans="1:54" s="399" customFormat="1" ht="32.25" customHeight="1" x14ac:dyDescent="0.3">
      <c r="A148" s="342" t="s">
        <v>161</v>
      </c>
      <c r="B148" s="302">
        <v>2250467</v>
      </c>
      <c r="C148" s="419"/>
      <c r="D148" s="217">
        <f t="shared" si="46"/>
        <v>0</v>
      </c>
      <c r="E148" s="217">
        <f t="shared" si="47"/>
        <v>0</v>
      </c>
      <c r="F148" s="81" t="e">
        <f t="shared" si="30"/>
        <v>#DIV/0!</v>
      </c>
      <c r="G148" s="217"/>
      <c r="H148" s="217"/>
      <c r="I148" s="81" t="e">
        <f t="shared" si="48"/>
        <v>#DIV/0!</v>
      </c>
      <c r="J148" s="29">
        <f t="shared" ref="J148:J155" si="49">G148-H148</f>
        <v>0</v>
      </c>
      <c r="K148" s="22">
        <f t="shared" ref="K148:K155" si="50">C148</f>
        <v>0</v>
      </c>
      <c r="L148" s="394"/>
      <c r="M148" s="22">
        <f t="shared" si="43"/>
        <v>0</v>
      </c>
      <c r="N148" s="395"/>
      <c r="O148" s="395"/>
      <c r="P148" s="395"/>
      <c r="Q148" s="396"/>
      <c r="R148" s="396"/>
      <c r="S148" s="396"/>
      <c r="T148" s="396"/>
      <c r="U148" s="397"/>
      <c r="V148" s="397"/>
      <c r="W148" s="397"/>
      <c r="X148" s="397"/>
      <c r="Y148" s="397"/>
      <c r="Z148" s="397"/>
      <c r="AA148" s="397"/>
      <c r="AB148" s="397"/>
      <c r="AC148" s="397"/>
      <c r="AD148" s="397"/>
      <c r="AE148" s="397"/>
      <c r="AF148" s="397"/>
      <c r="AG148" s="397"/>
      <c r="AH148" s="397"/>
      <c r="AI148" s="397"/>
      <c r="AJ148" s="397"/>
      <c r="AK148" s="397"/>
      <c r="AL148" s="397"/>
      <c r="AM148" s="397"/>
      <c r="AN148" s="397"/>
      <c r="AO148" s="397"/>
      <c r="AP148" s="397"/>
      <c r="AQ148" s="397"/>
      <c r="AR148" s="397"/>
      <c r="AS148" s="397"/>
      <c r="AT148" s="397"/>
      <c r="AU148" s="397"/>
      <c r="AV148" s="397"/>
      <c r="AW148" s="397"/>
      <c r="AX148" s="398"/>
      <c r="AY148" s="398"/>
      <c r="AZ148" s="398"/>
      <c r="BA148" s="398"/>
      <c r="BB148" s="398"/>
    </row>
    <row r="149" spans="1:54" s="428" customFormat="1" ht="32.25" customHeight="1" x14ac:dyDescent="0.3">
      <c r="A149" s="279" t="s">
        <v>100</v>
      </c>
      <c r="B149" s="255">
        <v>226</v>
      </c>
      <c r="C149" s="405">
        <f>C150</f>
        <v>0</v>
      </c>
      <c r="D149" s="405">
        <f>D150</f>
        <v>0</v>
      </c>
      <c r="E149" s="405">
        <f>E150</f>
        <v>0</v>
      </c>
      <c r="F149" s="111" t="e">
        <f t="shared" ref="F149:F223" si="51">D149/C149*100</f>
        <v>#DIV/0!</v>
      </c>
      <c r="G149" s="405">
        <f>G150</f>
        <v>0</v>
      </c>
      <c r="H149" s="405">
        <f>H150</f>
        <v>0</v>
      </c>
      <c r="I149" s="405" t="e">
        <f t="shared" si="48"/>
        <v>#DIV/0!</v>
      </c>
      <c r="J149" s="29">
        <f t="shared" si="49"/>
        <v>0</v>
      </c>
      <c r="K149" s="22">
        <f t="shared" si="50"/>
        <v>0</v>
      </c>
      <c r="L149" s="424"/>
      <c r="M149" s="22">
        <f t="shared" si="43"/>
        <v>0</v>
      </c>
      <c r="N149" s="425"/>
      <c r="O149" s="425"/>
      <c r="P149" s="425"/>
      <c r="Q149" s="409"/>
      <c r="R149" s="409"/>
      <c r="S149" s="409"/>
      <c r="T149" s="409"/>
      <c r="U149" s="426"/>
      <c r="V149" s="426"/>
      <c r="W149" s="426"/>
      <c r="X149" s="426"/>
      <c r="Y149" s="426"/>
      <c r="Z149" s="426"/>
      <c r="AA149" s="426"/>
      <c r="AB149" s="426"/>
      <c r="AC149" s="426"/>
      <c r="AD149" s="426"/>
      <c r="AE149" s="426"/>
      <c r="AF149" s="426"/>
      <c r="AG149" s="426"/>
      <c r="AH149" s="426"/>
      <c r="AI149" s="426"/>
      <c r="AJ149" s="426"/>
      <c r="AK149" s="426"/>
      <c r="AL149" s="426"/>
      <c r="AM149" s="426"/>
      <c r="AN149" s="426"/>
      <c r="AO149" s="426"/>
      <c r="AP149" s="426"/>
      <c r="AQ149" s="426"/>
      <c r="AR149" s="426"/>
      <c r="AS149" s="426"/>
      <c r="AT149" s="426"/>
      <c r="AU149" s="426"/>
      <c r="AV149" s="426"/>
      <c r="AW149" s="426"/>
      <c r="AX149" s="427"/>
      <c r="AY149" s="427"/>
      <c r="AZ149" s="427"/>
      <c r="BA149" s="427"/>
      <c r="BB149" s="427"/>
    </row>
    <row r="150" spans="1:54" s="399" customFormat="1" ht="32.25" customHeight="1" x14ac:dyDescent="0.3">
      <c r="A150" s="342" t="s">
        <v>162</v>
      </c>
      <c r="B150" s="302">
        <v>2260435</v>
      </c>
      <c r="C150" s="419"/>
      <c r="D150" s="217">
        <f>H150</f>
        <v>0</v>
      </c>
      <c r="E150" s="217">
        <f>C150-D150</f>
        <v>0</v>
      </c>
      <c r="F150" s="81" t="e">
        <f t="shared" si="51"/>
        <v>#DIV/0!</v>
      </c>
      <c r="G150" s="217"/>
      <c r="H150" s="217"/>
      <c r="I150" s="81" t="e">
        <f t="shared" si="48"/>
        <v>#DIV/0!</v>
      </c>
      <c r="J150" s="29">
        <f t="shared" si="49"/>
        <v>0</v>
      </c>
      <c r="K150" s="22">
        <f t="shared" si="50"/>
        <v>0</v>
      </c>
      <c r="L150" s="394"/>
      <c r="M150" s="22">
        <f t="shared" si="43"/>
        <v>0</v>
      </c>
      <c r="N150" s="395"/>
      <c r="O150" s="395"/>
      <c r="P150" s="395"/>
      <c r="Q150" s="396"/>
      <c r="R150" s="396"/>
      <c r="S150" s="396"/>
      <c r="T150" s="396"/>
      <c r="U150" s="397"/>
      <c r="V150" s="397"/>
      <c r="W150" s="397"/>
      <c r="X150" s="397"/>
      <c r="Y150" s="397"/>
      <c r="Z150" s="397"/>
      <c r="AA150" s="397"/>
      <c r="AB150" s="397"/>
      <c r="AC150" s="397"/>
      <c r="AD150" s="397"/>
      <c r="AE150" s="397"/>
      <c r="AF150" s="397"/>
      <c r="AG150" s="397"/>
      <c r="AH150" s="397"/>
      <c r="AI150" s="397"/>
      <c r="AJ150" s="397"/>
      <c r="AK150" s="397"/>
      <c r="AL150" s="397"/>
      <c r="AM150" s="397"/>
      <c r="AN150" s="397"/>
      <c r="AO150" s="397"/>
      <c r="AP150" s="397"/>
      <c r="AQ150" s="397"/>
      <c r="AR150" s="397"/>
      <c r="AS150" s="397"/>
      <c r="AT150" s="397"/>
      <c r="AU150" s="397"/>
      <c r="AV150" s="397"/>
      <c r="AW150" s="397"/>
      <c r="AX150" s="398"/>
      <c r="AY150" s="398"/>
      <c r="AZ150" s="398"/>
      <c r="BA150" s="398"/>
      <c r="BB150" s="398"/>
    </row>
    <row r="151" spans="1:54" s="417" customFormat="1" ht="18.75" x14ac:dyDescent="0.25">
      <c r="A151" s="169" t="s">
        <v>163</v>
      </c>
      <c r="B151" s="429" t="s">
        <v>164</v>
      </c>
      <c r="C151" s="430">
        <f>C152+C159+C163</f>
        <v>300000</v>
      </c>
      <c r="D151" s="430">
        <f>D152+D159+D163</f>
        <v>228000</v>
      </c>
      <c r="E151" s="430">
        <f>E152+E159+E163</f>
        <v>72000</v>
      </c>
      <c r="F151" s="171">
        <f t="shared" si="51"/>
        <v>76</v>
      </c>
      <c r="G151" s="430">
        <f>G152+G159+G163</f>
        <v>228000</v>
      </c>
      <c r="H151" s="430">
        <f>H152+H159+H163</f>
        <v>228000</v>
      </c>
      <c r="I151" s="430">
        <f t="shared" si="48"/>
        <v>100</v>
      </c>
      <c r="J151" s="29">
        <f t="shared" si="49"/>
        <v>0</v>
      </c>
      <c r="K151" s="22">
        <f t="shared" si="50"/>
        <v>300000</v>
      </c>
      <c r="L151" s="431"/>
      <c r="M151" s="22">
        <f t="shared" si="43"/>
        <v>300000</v>
      </c>
      <c r="N151" s="432"/>
      <c r="O151" s="432"/>
      <c r="P151" s="432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  <c r="AI151" s="234"/>
      <c r="AJ151" s="234"/>
      <c r="AK151" s="234"/>
      <c r="AL151" s="234"/>
      <c r="AM151" s="234"/>
      <c r="AN151" s="234"/>
      <c r="AO151" s="234"/>
      <c r="AP151" s="234"/>
      <c r="AQ151" s="234"/>
      <c r="AR151" s="234"/>
      <c r="AS151" s="234"/>
      <c r="AT151" s="234"/>
      <c r="AU151" s="234"/>
      <c r="AV151" s="234"/>
      <c r="AW151" s="234"/>
      <c r="AX151" s="416"/>
      <c r="AY151" s="416"/>
      <c r="AZ151" s="416"/>
      <c r="BA151" s="416"/>
      <c r="BB151" s="416"/>
    </row>
    <row r="152" spans="1:54" s="438" customFormat="1" ht="21" customHeight="1" x14ac:dyDescent="0.25">
      <c r="A152" s="279" t="s">
        <v>34</v>
      </c>
      <c r="B152" s="433">
        <v>225</v>
      </c>
      <c r="C152" s="256">
        <f t="shared" ref="C152:H152" si="52">SUM(C153:C158)</f>
        <v>264000</v>
      </c>
      <c r="D152" s="256">
        <f>SUM(D153:D158)</f>
        <v>201000</v>
      </c>
      <c r="E152" s="256">
        <f t="shared" si="52"/>
        <v>63000</v>
      </c>
      <c r="F152" s="111">
        <f t="shared" si="51"/>
        <v>76.13636363636364</v>
      </c>
      <c r="G152" s="256">
        <f t="shared" si="52"/>
        <v>201000</v>
      </c>
      <c r="H152" s="256">
        <f t="shared" si="52"/>
        <v>201000</v>
      </c>
      <c r="I152" s="256">
        <f t="shared" si="48"/>
        <v>100</v>
      </c>
      <c r="J152" s="29">
        <f t="shared" si="49"/>
        <v>0</v>
      </c>
      <c r="K152" s="22">
        <f t="shared" si="50"/>
        <v>264000</v>
      </c>
      <c r="L152" s="434"/>
      <c r="M152" s="22">
        <f t="shared" si="43"/>
        <v>264000</v>
      </c>
      <c r="N152" s="435"/>
      <c r="O152" s="435"/>
      <c r="P152" s="435"/>
      <c r="Q152" s="436"/>
      <c r="R152" s="436"/>
      <c r="S152" s="436"/>
      <c r="T152" s="436"/>
      <c r="U152" s="436"/>
      <c r="V152" s="436"/>
      <c r="W152" s="436"/>
      <c r="X152" s="436"/>
      <c r="Y152" s="436"/>
      <c r="Z152" s="436"/>
      <c r="AA152" s="436"/>
      <c r="AB152" s="436"/>
      <c r="AC152" s="436"/>
      <c r="AD152" s="436"/>
      <c r="AE152" s="436"/>
      <c r="AF152" s="436"/>
      <c r="AG152" s="436"/>
      <c r="AH152" s="436"/>
      <c r="AI152" s="436"/>
      <c r="AJ152" s="436"/>
      <c r="AK152" s="436"/>
      <c r="AL152" s="436"/>
      <c r="AM152" s="436"/>
      <c r="AN152" s="436"/>
      <c r="AO152" s="436"/>
      <c r="AP152" s="436"/>
      <c r="AQ152" s="436"/>
      <c r="AR152" s="436"/>
      <c r="AS152" s="436"/>
      <c r="AT152" s="436"/>
      <c r="AU152" s="436"/>
      <c r="AV152" s="436"/>
      <c r="AW152" s="436"/>
      <c r="AX152" s="437"/>
      <c r="AY152" s="437"/>
      <c r="AZ152" s="437"/>
      <c r="BA152" s="437"/>
      <c r="BB152" s="437"/>
    </row>
    <row r="153" spans="1:54" s="286" customFormat="1" ht="18.75" x14ac:dyDescent="0.3">
      <c r="A153" s="309" t="s">
        <v>165</v>
      </c>
      <c r="B153" s="266">
        <v>2250011</v>
      </c>
      <c r="C153" s="439">
        <v>12000</v>
      </c>
      <c r="D153" s="231">
        <f>H153</f>
        <v>12000</v>
      </c>
      <c r="E153" s="217">
        <f>C153-D153</f>
        <v>0</v>
      </c>
      <c r="F153" s="81">
        <f t="shared" si="51"/>
        <v>100</v>
      </c>
      <c r="G153" s="283">
        <v>12000</v>
      </c>
      <c r="H153" s="283">
        <v>12000</v>
      </c>
      <c r="I153" s="231">
        <f t="shared" si="48"/>
        <v>100</v>
      </c>
      <c r="J153" s="29">
        <f t="shared" si="49"/>
        <v>0</v>
      </c>
      <c r="K153" s="22">
        <f t="shared" si="50"/>
        <v>12000</v>
      </c>
      <c r="L153" s="268"/>
      <c r="M153" s="22">
        <f t="shared" si="43"/>
        <v>12000</v>
      </c>
      <c r="N153" s="269"/>
      <c r="O153" s="269"/>
      <c r="P153" s="269"/>
      <c r="Q153" s="270"/>
      <c r="R153" s="270"/>
      <c r="S153" s="270"/>
      <c r="T153" s="270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  <c r="AP153" s="284"/>
      <c r="AQ153" s="284"/>
      <c r="AR153" s="284"/>
      <c r="AS153" s="284"/>
      <c r="AT153" s="284"/>
      <c r="AU153" s="284"/>
      <c r="AV153" s="284"/>
      <c r="AW153" s="284"/>
      <c r="AX153" s="285"/>
      <c r="AY153" s="285"/>
      <c r="AZ153" s="285"/>
      <c r="BA153" s="285"/>
      <c r="BB153" s="285"/>
    </row>
    <row r="154" spans="1:54" s="299" customFormat="1" ht="18.75" x14ac:dyDescent="0.3">
      <c r="A154" s="309" t="s">
        <v>166</v>
      </c>
      <c r="B154" s="313">
        <v>2250103</v>
      </c>
      <c r="C154" s="440"/>
      <c r="D154" s="231">
        <f t="shared" ref="D154:D158" si="53">H154</f>
        <v>0</v>
      </c>
      <c r="E154" s="217">
        <f t="shared" ref="E154:E158" si="54">C154-D154</f>
        <v>0</v>
      </c>
      <c r="F154" s="81" t="e">
        <f t="shared" si="51"/>
        <v>#DIV/0!</v>
      </c>
      <c r="G154" s="283">
        <v>0</v>
      </c>
      <c r="H154" s="283"/>
      <c r="I154" s="231" t="e">
        <f t="shared" si="48"/>
        <v>#DIV/0!</v>
      </c>
      <c r="J154" s="29">
        <f t="shared" si="49"/>
        <v>0</v>
      </c>
      <c r="K154" s="22">
        <f t="shared" si="50"/>
        <v>0</v>
      </c>
      <c r="L154" s="294"/>
      <c r="M154" s="22">
        <f t="shared" si="43"/>
        <v>0</v>
      </c>
      <c r="N154" s="295"/>
      <c r="O154" s="295"/>
      <c r="P154" s="295"/>
      <c r="Q154" s="296"/>
      <c r="R154" s="296"/>
      <c r="S154" s="296"/>
      <c r="T154" s="296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8"/>
      <c r="AY154" s="298"/>
      <c r="AZ154" s="298"/>
      <c r="BA154" s="298"/>
      <c r="BB154" s="298"/>
    </row>
    <row r="155" spans="1:54" s="299" customFormat="1" ht="18.75" x14ac:dyDescent="0.3">
      <c r="A155" s="265" t="s">
        <v>167</v>
      </c>
      <c r="B155" s="313">
        <v>2250105</v>
      </c>
      <c r="C155" s="440"/>
      <c r="D155" s="231">
        <f t="shared" si="53"/>
        <v>0</v>
      </c>
      <c r="E155" s="217">
        <f t="shared" si="54"/>
        <v>0</v>
      </c>
      <c r="F155" s="81" t="e">
        <f t="shared" si="51"/>
        <v>#DIV/0!</v>
      </c>
      <c r="G155" s="290">
        <v>0</v>
      </c>
      <c r="H155" s="290"/>
      <c r="I155" s="231" t="e">
        <f t="shared" si="48"/>
        <v>#DIV/0!</v>
      </c>
      <c r="J155" s="29">
        <f t="shared" si="49"/>
        <v>0</v>
      </c>
      <c r="K155" s="22">
        <f t="shared" si="50"/>
        <v>0</v>
      </c>
      <c r="L155" s="294"/>
      <c r="M155" s="22">
        <f t="shared" si="43"/>
        <v>0</v>
      </c>
      <c r="N155" s="295"/>
      <c r="O155" s="295"/>
      <c r="P155" s="295"/>
      <c r="Q155" s="296"/>
      <c r="R155" s="296"/>
      <c r="S155" s="296"/>
      <c r="T155" s="296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8"/>
      <c r="AY155" s="298"/>
      <c r="AZ155" s="298"/>
      <c r="BA155" s="298"/>
      <c r="BB155" s="298"/>
    </row>
    <row r="156" spans="1:54" s="299" customFormat="1" ht="31.5" x14ac:dyDescent="0.3">
      <c r="A156" s="265" t="s">
        <v>113</v>
      </c>
      <c r="B156" s="313">
        <v>2250106</v>
      </c>
      <c r="C156" s="440"/>
      <c r="D156" s="231">
        <f t="shared" si="53"/>
        <v>0</v>
      </c>
      <c r="E156" s="217">
        <f t="shared" si="54"/>
        <v>0</v>
      </c>
      <c r="F156" s="81" t="e">
        <f t="shared" si="51"/>
        <v>#DIV/0!</v>
      </c>
      <c r="G156" s="290">
        <v>0</v>
      </c>
      <c r="H156" s="290"/>
      <c r="I156" s="231" t="e">
        <f t="shared" si="48"/>
        <v>#DIV/0!</v>
      </c>
      <c r="J156" s="29"/>
      <c r="K156" s="22"/>
      <c r="L156" s="294"/>
      <c r="M156" s="22"/>
      <c r="N156" s="295"/>
      <c r="O156" s="295"/>
      <c r="P156" s="295"/>
      <c r="Q156" s="296"/>
      <c r="R156" s="296"/>
      <c r="S156" s="296"/>
      <c r="T156" s="296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8"/>
      <c r="AY156" s="298"/>
      <c r="AZ156" s="298"/>
      <c r="BA156" s="298"/>
      <c r="BB156" s="298"/>
    </row>
    <row r="157" spans="1:54" s="399" customFormat="1" ht="18.75" x14ac:dyDescent="0.3">
      <c r="A157" s="265" t="s">
        <v>168</v>
      </c>
      <c r="B157" s="313">
        <v>2250124</v>
      </c>
      <c r="C157" s="440">
        <v>252000</v>
      </c>
      <c r="D157" s="231">
        <f t="shared" si="53"/>
        <v>189000</v>
      </c>
      <c r="E157" s="217">
        <f t="shared" si="54"/>
        <v>63000</v>
      </c>
      <c r="F157" s="81">
        <f t="shared" si="51"/>
        <v>75</v>
      </c>
      <c r="G157" s="283">
        <v>189000</v>
      </c>
      <c r="H157" s="283">
        <v>189000</v>
      </c>
      <c r="I157" s="231">
        <f t="shared" si="48"/>
        <v>100</v>
      </c>
      <c r="J157" s="29">
        <f t="shared" ref="J157:J169" si="55">G157-H157</f>
        <v>0</v>
      </c>
      <c r="K157" s="22">
        <f t="shared" ref="K157:K169" si="56">C157</f>
        <v>252000</v>
      </c>
      <c r="L157" s="394"/>
      <c r="M157" s="22">
        <f t="shared" si="43"/>
        <v>252000</v>
      </c>
      <c r="N157" s="395"/>
      <c r="O157" s="395"/>
      <c r="P157" s="395"/>
      <c r="Q157" s="396"/>
      <c r="R157" s="396"/>
      <c r="S157" s="396"/>
      <c r="T157" s="396"/>
      <c r="U157" s="397"/>
      <c r="V157" s="397"/>
      <c r="W157" s="397"/>
      <c r="X157" s="397"/>
      <c r="Y157" s="397"/>
      <c r="Z157" s="397"/>
      <c r="AA157" s="397"/>
      <c r="AB157" s="397"/>
      <c r="AC157" s="397"/>
      <c r="AD157" s="397"/>
      <c r="AE157" s="397"/>
      <c r="AF157" s="397"/>
      <c r="AG157" s="397"/>
      <c r="AH157" s="397"/>
      <c r="AI157" s="397"/>
      <c r="AJ157" s="397"/>
      <c r="AK157" s="397"/>
      <c r="AL157" s="397"/>
      <c r="AM157" s="397"/>
      <c r="AN157" s="397"/>
      <c r="AO157" s="397"/>
      <c r="AP157" s="397"/>
      <c r="AQ157" s="397"/>
      <c r="AR157" s="397"/>
      <c r="AS157" s="397"/>
      <c r="AT157" s="397"/>
      <c r="AU157" s="397"/>
      <c r="AV157" s="397"/>
      <c r="AW157" s="397"/>
      <c r="AX157" s="398"/>
      <c r="AY157" s="398"/>
      <c r="AZ157" s="398"/>
      <c r="BA157" s="398"/>
      <c r="BB157" s="398"/>
    </row>
    <row r="158" spans="1:54" s="399" customFormat="1" ht="31.5" x14ac:dyDescent="0.3">
      <c r="A158" s="265" t="s">
        <v>169</v>
      </c>
      <c r="B158" s="313">
        <v>2250194</v>
      </c>
      <c r="C158" s="341"/>
      <c r="D158" s="231">
        <f t="shared" si="53"/>
        <v>0</v>
      </c>
      <c r="E158" s="217">
        <f t="shared" si="54"/>
        <v>0</v>
      </c>
      <c r="F158" s="81" t="e">
        <f t="shared" si="51"/>
        <v>#DIV/0!</v>
      </c>
      <c r="G158" s="290">
        <v>0</v>
      </c>
      <c r="H158" s="290"/>
      <c r="I158" s="231" t="e">
        <f t="shared" si="48"/>
        <v>#DIV/0!</v>
      </c>
      <c r="J158" s="29">
        <f t="shared" si="55"/>
        <v>0</v>
      </c>
      <c r="K158" s="22">
        <f t="shared" si="56"/>
        <v>0</v>
      </c>
      <c r="L158" s="394"/>
      <c r="M158" s="22">
        <f t="shared" si="43"/>
        <v>0</v>
      </c>
      <c r="N158" s="395"/>
      <c r="O158" s="395"/>
      <c r="P158" s="395"/>
      <c r="Q158" s="396"/>
      <c r="R158" s="396"/>
      <c r="S158" s="396"/>
      <c r="T158" s="396"/>
      <c r="U158" s="397"/>
      <c r="V158" s="397"/>
      <c r="W158" s="397"/>
      <c r="X158" s="397"/>
      <c r="Y158" s="397"/>
      <c r="Z158" s="397"/>
      <c r="AA158" s="397"/>
      <c r="AB158" s="397"/>
      <c r="AC158" s="397"/>
      <c r="AD158" s="397"/>
      <c r="AE158" s="397"/>
      <c r="AF158" s="397"/>
      <c r="AG158" s="397"/>
      <c r="AH158" s="397"/>
      <c r="AI158" s="397"/>
      <c r="AJ158" s="397"/>
      <c r="AK158" s="397"/>
      <c r="AL158" s="397"/>
      <c r="AM158" s="397"/>
      <c r="AN158" s="397"/>
      <c r="AO158" s="397"/>
      <c r="AP158" s="397"/>
      <c r="AQ158" s="397"/>
      <c r="AR158" s="397"/>
      <c r="AS158" s="397"/>
      <c r="AT158" s="397"/>
      <c r="AU158" s="397"/>
      <c r="AV158" s="397"/>
      <c r="AW158" s="397"/>
      <c r="AX158" s="398"/>
      <c r="AY158" s="398"/>
      <c r="AZ158" s="398"/>
      <c r="BA158" s="398"/>
      <c r="BB158" s="398"/>
    </row>
    <row r="159" spans="1:54" s="445" customFormat="1" ht="21.75" customHeight="1" x14ac:dyDescent="0.3">
      <c r="A159" s="254" t="s">
        <v>36</v>
      </c>
      <c r="B159" s="441">
        <v>226</v>
      </c>
      <c r="C159" s="256">
        <f>SUM(C160:C162)</f>
        <v>36000</v>
      </c>
      <c r="D159" s="256">
        <f>SUM(D160:D162)</f>
        <v>27000</v>
      </c>
      <c r="E159" s="256">
        <f>SUM(E160:E162)</f>
        <v>9000</v>
      </c>
      <c r="F159" s="111">
        <f t="shared" si="51"/>
        <v>75</v>
      </c>
      <c r="G159" s="256">
        <f>SUM(G160:G162)</f>
        <v>27000</v>
      </c>
      <c r="H159" s="256">
        <f>SUM(H160:H162)</f>
        <v>27000</v>
      </c>
      <c r="I159" s="256">
        <f t="shared" si="48"/>
        <v>100</v>
      </c>
      <c r="J159" s="29">
        <f t="shared" si="55"/>
        <v>0</v>
      </c>
      <c r="K159" s="22">
        <f t="shared" si="56"/>
        <v>36000</v>
      </c>
      <c r="L159" s="442"/>
      <c r="M159" s="22">
        <f t="shared" si="43"/>
        <v>36000</v>
      </c>
      <c r="N159" s="443"/>
      <c r="O159" s="443"/>
      <c r="P159" s="443"/>
      <c r="Q159" s="380"/>
      <c r="R159" s="380"/>
      <c r="S159" s="380"/>
      <c r="T159" s="380"/>
      <c r="U159" s="380"/>
      <c r="V159" s="380"/>
      <c r="W159" s="380"/>
      <c r="X159" s="380"/>
      <c r="Y159" s="380"/>
      <c r="Z159" s="380"/>
      <c r="AA159" s="380"/>
      <c r="AB159" s="380"/>
      <c r="AC159" s="380"/>
      <c r="AD159" s="380"/>
      <c r="AE159" s="380"/>
      <c r="AF159" s="380"/>
      <c r="AG159" s="380"/>
      <c r="AH159" s="380"/>
      <c r="AI159" s="380"/>
      <c r="AJ159" s="380"/>
      <c r="AK159" s="380"/>
      <c r="AL159" s="380"/>
      <c r="AM159" s="380"/>
      <c r="AN159" s="380"/>
      <c r="AO159" s="380"/>
      <c r="AP159" s="380"/>
      <c r="AQ159" s="380"/>
      <c r="AR159" s="380"/>
      <c r="AS159" s="380"/>
      <c r="AT159" s="380"/>
      <c r="AU159" s="380"/>
      <c r="AV159" s="380"/>
      <c r="AW159" s="380"/>
      <c r="AX159" s="444"/>
      <c r="AY159" s="444"/>
      <c r="AZ159" s="444"/>
      <c r="BA159" s="444"/>
      <c r="BB159" s="444"/>
    </row>
    <row r="160" spans="1:54" s="399" customFormat="1" ht="18.75" x14ac:dyDescent="0.3">
      <c r="A160" s="446" t="s">
        <v>170</v>
      </c>
      <c r="B160" s="308">
        <v>2260094</v>
      </c>
      <c r="C160" s="341"/>
      <c r="D160" s="217">
        <f>H160</f>
        <v>0</v>
      </c>
      <c r="E160" s="217">
        <f t="shared" ref="E160:E162" si="57">C160-D160</f>
        <v>0</v>
      </c>
      <c r="F160" s="81" t="e">
        <f t="shared" si="51"/>
        <v>#DIV/0!</v>
      </c>
      <c r="G160" s="217">
        <v>0</v>
      </c>
      <c r="H160" s="217"/>
      <c r="I160" s="217" t="e">
        <f t="shared" si="48"/>
        <v>#DIV/0!</v>
      </c>
      <c r="J160" s="29">
        <f t="shared" si="55"/>
        <v>0</v>
      </c>
      <c r="K160" s="22">
        <f t="shared" si="56"/>
        <v>0</v>
      </c>
      <c r="L160" s="394"/>
      <c r="M160" s="22">
        <f t="shared" si="43"/>
        <v>0</v>
      </c>
      <c r="N160" s="395"/>
      <c r="O160" s="395"/>
      <c r="P160" s="395"/>
      <c r="Q160" s="396"/>
      <c r="R160" s="396"/>
      <c r="S160" s="396"/>
      <c r="T160" s="396"/>
      <c r="U160" s="397"/>
      <c r="V160" s="397"/>
      <c r="W160" s="397"/>
      <c r="X160" s="397"/>
      <c r="Y160" s="397"/>
      <c r="Z160" s="397"/>
      <c r="AA160" s="397"/>
      <c r="AB160" s="397"/>
      <c r="AC160" s="397"/>
      <c r="AD160" s="397"/>
      <c r="AE160" s="397"/>
      <c r="AF160" s="397"/>
      <c r="AG160" s="397"/>
      <c r="AH160" s="397"/>
      <c r="AI160" s="397"/>
      <c r="AJ160" s="397"/>
      <c r="AK160" s="397"/>
      <c r="AL160" s="397"/>
      <c r="AM160" s="397"/>
      <c r="AN160" s="397"/>
      <c r="AO160" s="397"/>
      <c r="AP160" s="397"/>
      <c r="AQ160" s="397"/>
      <c r="AR160" s="397"/>
      <c r="AS160" s="397"/>
      <c r="AT160" s="397"/>
      <c r="AU160" s="397"/>
      <c r="AV160" s="397"/>
      <c r="AW160" s="397"/>
      <c r="AX160" s="398"/>
      <c r="AY160" s="398"/>
      <c r="AZ160" s="398"/>
      <c r="BA160" s="398"/>
      <c r="BB160" s="398"/>
    </row>
    <row r="161" spans="1:54" s="399" customFormat="1" ht="21" customHeight="1" x14ac:dyDescent="0.3">
      <c r="A161" s="447" t="s">
        <v>171</v>
      </c>
      <c r="B161" s="334">
        <v>2260101</v>
      </c>
      <c r="C161" s="341">
        <v>36000</v>
      </c>
      <c r="D161" s="217">
        <f>H161</f>
        <v>27000</v>
      </c>
      <c r="E161" s="217">
        <f t="shared" si="57"/>
        <v>9000</v>
      </c>
      <c r="F161" s="81">
        <f t="shared" si="51"/>
        <v>75</v>
      </c>
      <c r="G161" s="290">
        <v>27000</v>
      </c>
      <c r="H161" s="290">
        <v>27000</v>
      </c>
      <c r="I161" s="217">
        <f t="shared" si="48"/>
        <v>100</v>
      </c>
      <c r="J161" s="29">
        <f t="shared" si="55"/>
        <v>0</v>
      </c>
      <c r="K161" s="22">
        <f t="shared" si="56"/>
        <v>36000</v>
      </c>
      <c r="L161" s="394"/>
      <c r="M161" s="22">
        <f t="shared" si="43"/>
        <v>36000</v>
      </c>
      <c r="N161" s="395"/>
      <c r="O161" s="395"/>
      <c r="P161" s="395"/>
      <c r="Q161" s="396"/>
      <c r="R161" s="396"/>
      <c r="S161" s="396"/>
      <c r="T161" s="396"/>
      <c r="U161" s="397"/>
      <c r="V161" s="397"/>
      <c r="W161" s="397"/>
      <c r="X161" s="397"/>
      <c r="Y161" s="397"/>
      <c r="Z161" s="397"/>
      <c r="AA161" s="397"/>
      <c r="AB161" s="397"/>
      <c r="AC161" s="397"/>
      <c r="AD161" s="397"/>
      <c r="AE161" s="397"/>
      <c r="AF161" s="397"/>
      <c r="AG161" s="397"/>
      <c r="AH161" s="397"/>
      <c r="AI161" s="397"/>
      <c r="AJ161" s="397"/>
      <c r="AK161" s="397"/>
      <c r="AL161" s="397"/>
      <c r="AM161" s="397"/>
      <c r="AN161" s="397"/>
      <c r="AO161" s="397"/>
      <c r="AP161" s="397"/>
      <c r="AQ161" s="397"/>
      <c r="AR161" s="397"/>
      <c r="AS161" s="397"/>
      <c r="AT161" s="397"/>
      <c r="AU161" s="397"/>
      <c r="AV161" s="397"/>
      <c r="AW161" s="397"/>
      <c r="AX161" s="398"/>
      <c r="AY161" s="398"/>
      <c r="AZ161" s="398"/>
      <c r="BA161" s="398"/>
      <c r="BB161" s="398"/>
    </row>
    <row r="162" spans="1:54" s="399" customFormat="1" ht="31.5" x14ac:dyDescent="0.3">
      <c r="A162" s="448" t="s">
        <v>172</v>
      </c>
      <c r="B162" s="308">
        <v>2260204</v>
      </c>
      <c r="C162" s="341"/>
      <c r="D162" s="217">
        <f>H162</f>
        <v>0</v>
      </c>
      <c r="E162" s="217">
        <f t="shared" si="57"/>
        <v>0</v>
      </c>
      <c r="F162" s="81" t="e">
        <f t="shared" si="51"/>
        <v>#DIV/0!</v>
      </c>
      <c r="G162" s="217">
        <v>0</v>
      </c>
      <c r="H162" s="217"/>
      <c r="I162" s="217" t="e">
        <f t="shared" si="48"/>
        <v>#DIV/0!</v>
      </c>
      <c r="J162" s="29">
        <f t="shared" si="55"/>
        <v>0</v>
      </c>
      <c r="K162" s="22">
        <f t="shared" si="56"/>
        <v>0</v>
      </c>
      <c r="L162" s="394"/>
      <c r="M162" s="22">
        <f t="shared" si="43"/>
        <v>0</v>
      </c>
      <c r="N162" s="395"/>
      <c r="O162" s="395"/>
      <c r="P162" s="395"/>
      <c r="Q162" s="396"/>
      <c r="R162" s="396"/>
      <c r="S162" s="396"/>
      <c r="T162" s="396"/>
      <c r="U162" s="397"/>
      <c r="V162" s="397"/>
      <c r="W162" s="397"/>
      <c r="X162" s="397"/>
      <c r="Y162" s="397"/>
      <c r="Z162" s="397"/>
      <c r="AA162" s="397"/>
      <c r="AB162" s="397"/>
      <c r="AC162" s="397"/>
      <c r="AD162" s="397"/>
      <c r="AE162" s="397"/>
      <c r="AF162" s="397"/>
      <c r="AG162" s="397"/>
      <c r="AH162" s="397"/>
      <c r="AI162" s="397"/>
      <c r="AJ162" s="397"/>
      <c r="AK162" s="397"/>
      <c r="AL162" s="397"/>
      <c r="AM162" s="397"/>
      <c r="AN162" s="397"/>
      <c r="AO162" s="397"/>
      <c r="AP162" s="397"/>
      <c r="AQ162" s="397"/>
      <c r="AR162" s="397"/>
      <c r="AS162" s="397"/>
      <c r="AT162" s="397"/>
      <c r="AU162" s="397"/>
      <c r="AV162" s="397"/>
      <c r="AW162" s="397"/>
      <c r="AX162" s="398"/>
      <c r="AY162" s="398"/>
      <c r="AZ162" s="398"/>
      <c r="BA162" s="398"/>
      <c r="BB162" s="398"/>
    </row>
    <row r="163" spans="1:54" s="362" customFormat="1" ht="26.25" customHeight="1" x14ac:dyDescent="0.25">
      <c r="A163" s="355" t="s">
        <v>45</v>
      </c>
      <c r="B163" s="449">
        <v>340</v>
      </c>
      <c r="C163" s="357">
        <f>C164</f>
        <v>0</v>
      </c>
      <c r="D163" s="357">
        <f>D164</f>
        <v>0</v>
      </c>
      <c r="E163" s="357">
        <f>E164</f>
        <v>0</v>
      </c>
      <c r="F163" s="139" t="e">
        <f t="shared" si="51"/>
        <v>#DIV/0!</v>
      </c>
      <c r="G163" s="357">
        <f>G164</f>
        <v>0</v>
      </c>
      <c r="H163" s="357">
        <f>H164</f>
        <v>0</v>
      </c>
      <c r="I163" s="357" t="e">
        <f t="shared" si="48"/>
        <v>#DIV/0!</v>
      </c>
      <c r="J163" s="29">
        <f t="shared" si="55"/>
        <v>0</v>
      </c>
      <c r="K163" s="22">
        <f t="shared" si="56"/>
        <v>0</v>
      </c>
      <c r="L163" s="358"/>
      <c r="M163" s="22">
        <f t="shared" si="43"/>
        <v>0</v>
      </c>
      <c r="N163" s="359"/>
      <c r="O163" s="359"/>
      <c r="P163" s="359"/>
      <c r="Q163" s="360"/>
      <c r="R163" s="360"/>
      <c r="S163" s="360"/>
      <c r="T163" s="360"/>
      <c r="U163" s="360"/>
      <c r="V163" s="360"/>
      <c r="W163" s="360"/>
      <c r="X163" s="360"/>
      <c r="Y163" s="360"/>
      <c r="Z163" s="360"/>
      <c r="AA163" s="360"/>
      <c r="AB163" s="360"/>
      <c r="AC163" s="360"/>
      <c r="AD163" s="360"/>
      <c r="AE163" s="360"/>
      <c r="AF163" s="360"/>
      <c r="AG163" s="360"/>
      <c r="AH163" s="360"/>
      <c r="AI163" s="360"/>
      <c r="AJ163" s="360"/>
      <c r="AK163" s="360"/>
      <c r="AL163" s="360"/>
      <c r="AM163" s="360"/>
      <c r="AN163" s="360"/>
      <c r="AO163" s="360"/>
      <c r="AP163" s="360"/>
      <c r="AQ163" s="360"/>
      <c r="AR163" s="360"/>
      <c r="AS163" s="360"/>
      <c r="AT163" s="360"/>
      <c r="AU163" s="360"/>
      <c r="AV163" s="360"/>
      <c r="AW163" s="360"/>
      <c r="AX163" s="361"/>
      <c r="AY163" s="361"/>
      <c r="AZ163" s="361"/>
      <c r="BA163" s="361"/>
      <c r="BB163" s="361"/>
    </row>
    <row r="164" spans="1:54" s="366" customFormat="1" ht="16.5" customHeight="1" x14ac:dyDescent="0.25">
      <c r="A164" s="279"/>
      <c r="B164" s="433">
        <v>346</v>
      </c>
      <c r="C164" s="256">
        <f>SUM(C165:C167)</f>
        <v>0</v>
      </c>
      <c r="D164" s="256">
        <f>SUM(D165:D167)</f>
        <v>0</v>
      </c>
      <c r="E164" s="256">
        <f>SUM(E165:E167)</f>
        <v>0</v>
      </c>
      <c r="F164" s="111" t="e">
        <f t="shared" si="51"/>
        <v>#DIV/0!</v>
      </c>
      <c r="G164" s="256">
        <f>SUM(G165:G167)</f>
        <v>0</v>
      </c>
      <c r="H164" s="256">
        <f>SUM(H165:H167)</f>
        <v>0</v>
      </c>
      <c r="I164" s="256" t="e">
        <f t="shared" si="48"/>
        <v>#DIV/0!</v>
      </c>
      <c r="J164" s="29">
        <f t="shared" si="55"/>
        <v>0</v>
      </c>
      <c r="K164" s="22">
        <f t="shared" si="56"/>
        <v>0</v>
      </c>
      <c r="L164" s="363"/>
      <c r="M164" s="22">
        <f t="shared" si="43"/>
        <v>0</v>
      </c>
      <c r="N164" s="364"/>
      <c r="O164" s="364"/>
      <c r="P164" s="364"/>
      <c r="Q164" s="280"/>
      <c r="R164" s="280"/>
      <c r="S164" s="280"/>
      <c r="T164" s="280"/>
      <c r="U164" s="280"/>
      <c r="V164" s="280"/>
      <c r="W164" s="280"/>
      <c r="X164" s="280"/>
      <c r="Y164" s="280"/>
      <c r="Z164" s="280"/>
      <c r="AA164" s="280"/>
      <c r="AB164" s="280"/>
      <c r="AC164" s="280"/>
      <c r="AD164" s="280"/>
      <c r="AE164" s="280"/>
      <c r="AF164" s="280"/>
      <c r="AG164" s="280"/>
      <c r="AH164" s="280"/>
      <c r="AI164" s="280"/>
      <c r="AJ164" s="280"/>
      <c r="AK164" s="280"/>
      <c r="AL164" s="280"/>
      <c r="AM164" s="280"/>
      <c r="AN164" s="280"/>
      <c r="AO164" s="280"/>
      <c r="AP164" s="280"/>
      <c r="AQ164" s="280"/>
      <c r="AR164" s="280"/>
      <c r="AS164" s="280"/>
      <c r="AT164" s="280"/>
      <c r="AU164" s="280"/>
      <c r="AV164" s="280"/>
      <c r="AW164" s="280"/>
      <c r="AX164" s="365"/>
      <c r="AY164" s="365"/>
      <c r="AZ164" s="365"/>
      <c r="BA164" s="365"/>
      <c r="BB164" s="365"/>
    </row>
    <row r="165" spans="1:54" s="286" customFormat="1" ht="18.75" x14ac:dyDescent="0.3">
      <c r="A165" s="450" t="s">
        <v>173</v>
      </c>
      <c r="B165" s="308">
        <v>3460008</v>
      </c>
      <c r="C165" s="290"/>
      <c r="D165" s="231">
        <f>H165</f>
        <v>0</v>
      </c>
      <c r="E165" s="217">
        <f t="shared" ref="E165:E167" si="58">C165-D165</f>
        <v>0</v>
      </c>
      <c r="F165" s="81" t="e">
        <f t="shared" si="51"/>
        <v>#DIV/0!</v>
      </c>
      <c r="G165" s="231">
        <v>0</v>
      </c>
      <c r="H165" s="231"/>
      <c r="I165" s="231" t="e">
        <f t="shared" si="48"/>
        <v>#DIV/0!</v>
      </c>
      <c r="J165" s="29">
        <f t="shared" si="55"/>
        <v>0</v>
      </c>
      <c r="K165" s="22">
        <f t="shared" si="56"/>
        <v>0</v>
      </c>
      <c r="L165" s="268"/>
      <c r="M165" s="22">
        <f t="shared" si="43"/>
        <v>0</v>
      </c>
      <c r="N165" s="269"/>
      <c r="O165" s="269"/>
      <c r="P165" s="269"/>
      <c r="Q165" s="270"/>
      <c r="R165" s="270"/>
      <c r="S165" s="270"/>
      <c r="T165" s="270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284"/>
      <c r="AP165" s="284"/>
      <c r="AQ165" s="284"/>
      <c r="AR165" s="284"/>
      <c r="AS165" s="284"/>
      <c r="AT165" s="284"/>
      <c r="AU165" s="284"/>
      <c r="AV165" s="284"/>
      <c r="AW165" s="284"/>
      <c r="AX165" s="285"/>
      <c r="AY165" s="285"/>
      <c r="AZ165" s="285"/>
      <c r="BA165" s="285"/>
      <c r="BB165" s="285"/>
    </row>
    <row r="166" spans="1:54" s="286" customFormat="1" ht="18.75" x14ac:dyDescent="0.3">
      <c r="A166" s="450" t="s">
        <v>174</v>
      </c>
      <c r="B166" s="308">
        <v>3460013</v>
      </c>
      <c r="C166" s="290"/>
      <c r="D166" s="231">
        <f>H166</f>
        <v>0</v>
      </c>
      <c r="E166" s="217">
        <f t="shared" si="58"/>
        <v>0</v>
      </c>
      <c r="F166" s="81" t="e">
        <f t="shared" si="51"/>
        <v>#DIV/0!</v>
      </c>
      <c r="G166" s="231">
        <v>0</v>
      </c>
      <c r="H166" s="231"/>
      <c r="I166" s="231" t="e">
        <f t="shared" si="48"/>
        <v>#DIV/0!</v>
      </c>
      <c r="J166" s="29">
        <f t="shared" si="55"/>
        <v>0</v>
      </c>
      <c r="K166" s="22">
        <f t="shared" si="56"/>
        <v>0</v>
      </c>
      <c r="L166" s="268"/>
      <c r="M166" s="22">
        <f t="shared" si="43"/>
        <v>0</v>
      </c>
      <c r="N166" s="269"/>
      <c r="O166" s="269"/>
      <c r="P166" s="269"/>
      <c r="Q166" s="270"/>
      <c r="R166" s="270"/>
      <c r="S166" s="270"/>
      <c r="T166" s="270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284"/>
      <c r="AP166" s="284"/>
      <c r="AQ166" s="284"/>
      <c r="AR166" s="284"/>
      <c r="AS166" s="284"/>
      <c r="AT166" s="284"/>
      <c r="AU166" s="284"/>
      <c r="AV166" s="284"/>
      <c r="AW166" s="284"/>
      <c r="AX166" s="285"/>
      <c r="AY166" s="285"/>
      <c r="AZ166" s="285"/>
      <c r="BA166" s="285"/>
      <c r="BB166" s="285"/>
    </row>
    <row r="167" spans="1:54" s="286" customFormat="1" ht="69" customHeight="1" x14ac:dyDescent="0.3">
      <c r="A167" s="423" t="s">
        <v>147</v>
      </c>
      <c r="B167" s="308">
        <v>3460024</v>
      </c>
      <c r="C167" s="290"/>
      <c r="D167" s="231">
        <f>H167</f>
        <v>0</v>
      </c>
      <c r="E167" s="217">
        <f t="shared" si="58"/>
        <v>0</v>
      </c>
      <c r="F167" s="81" t="e">
        <f t="shared" si="51"/>
        <v>#DIV/0!</v>
      </c>
      <c r="G167" s="231">
        <v>0</v>
      </c>
      <c r="H167" s="231"/>
      <c r="I167" s="231" t="e">
        <f t="shared" si="48"/>
        <v>#DIV/0!</v>
      </c>
      <c r="J167" s="29">
        <f t="shared" si="55"/>
        <v>0</v>
      </c>
      <c r="K167" s="22">
        <f t="shared" si="56"/>
        <v>0</v>
      </c>
      <c r="L167" s="268"/>
      <c r="M167" s="22">
        <f t="shared" si="43"/>
        <v>0</v>
      </c>
      <c r="N167" s="269"/>
      <c r="O167" s="269"/>
      <c r="P167" s="269"/>
      <c r="Q167" s="270"/>
      <c r="R167" s="270"/>
      <c r="S167" s="270"/>
      <c r="T167" s="270"/>
      <c r="U167" s="284"/>
      <c r="V167" s="284"/>
      <c r="W167" s="284"/>
      <c r="X167" s="284"/>
      <c r="Y167" s="284"/>
      <c r="Z167" s="284"/>
      <c r="AA167" s="284"/>
      <c r="AB167" s="284"/>
      <c r="AC167" s="284"/>
      <c r="AD167" s="284"/>
      <c r="AE167" s="284"/>
      <c r="AF167" s="284"/>
      <c r="AG167" s="284"/>
      <c r="AH167" s="284"/>
      <c r="AI167" s="284"/>
      <c r="AJ167" s="284"/>
      <c r="AK167" s="284"/>
      <c r="AL167" s="284"/>
      <c r="AM167" s="284"/>
      <c r="AN167" s="284"/>
      <c r="AO167" s="284"/>
      <c r="AP167" s="284"/>
      <c r="AQ167" s="284"/>
      <c r="AR167" s="284"/>
      <c r="AS167" s="284"/>
      <c r="AT167" s="284"/>
      <c r="AU167" s="284"/>
      <c r="AV167" s="284"/>
      <c r="AW167" s="284"/>
      <c r="AX167" s="285"/>
      <c r="AY167" s="285"/>
      <c r="AZ167" s="285"/>
      <c r="BA167" s="285"/>
      <c r="BB167" s="285"/>
    </row>
    <row r="168" spans="1:54" s="454" customFormat="1" ht="18.75" x14ac:dyDescent="0.3">
      <c r="A168" s="169" t="s">
        <v>68</v>
      </c>
      <c r="B168" s="412" t="s">
        <v>175</v>
      </c>
      <c r="C168" s="413">
        <f>C169+C173+C175</f>
        <v>912814</v>
      </c>
      <c r="D168" s="413">
        <f>D169+D173+D175</f>
        <v>578715.80999999994</v>
      </c>
      <c r="E168" s="413">
        <f>E169+E173+E175</f>
        <v>334098.19000000006</v>
      </c>
      <c r="F168" s="171">
        <f t="shared" si="51"/>
        <v>63.399094448595214</v>
      </c>
      <c r="G168" s="413">
        <f>G169+G173+G175</f>
        <v>578680</v>
      </c>
      <c r="H168" s="413">
        <f>H169+H173+H175</f>
        <v>578715.80999999994</v>
      </c>
      <c r="I168" s="413">
        <f t="shared" si="48"/>
        <v>100.00618822146954</v>
      </c>
      <c r="J168" s="29">
        <f t="shared" si="55"/>
        <v>-35.809999999939464</v>
      </c>
      <c r="K168" s="22">
        <f t="shared" si="56"/>
        <v>912814</v>
      </c>
      <c r="L168" s="451"/>
      <c r="M168" s="22">
        <f t="shared" si="43"/>
        <v>912814</v>
      </c>
      <c r="N168" s="452"/>
      <c r="O168" s="452"/>
      <c r="P168" s="452"/>
      <c r="Q168" s="409"/>
      <c r="R168" s="409"/>
      <c r="S168" s="409"/>
      <c r="T168" s="409"/>
      <c r="U168" s="409"/>
      <c r="V168" s="409"/>
      <c r="W168" s="409"/>
      <c r="X168" s="409"/>
      <c r="Y168" s="409"/>
      <c r="Z168" s="409"/>
      <c r="AA168" s="409"/>
      <c r="AB168" s="409"/>
      <c r="AC168" s="409"/>
      <c r="AD168" s="409"/>
      <c r="AE168" s="409"/>
      <c r="AF168" s="409"/>
      <c r="AG168" s="409"/>
      <c r="AH168" s="409"/>
      <c r="AI168" s="409"/>
      <c r="AJ168" s="409"/>
      <c r="AK168" s="409"/>
      <c r="AL168" s="409"/>
      <c r="AM168" s="409"/>
      <c r="AN168" s="409"/>
      <c r="AO168" s="409"/>
      <c r="AP168" s="409"/>
      <c r="AQ168" s="409"/>
      <c r="AR168" s="409"/>
      <c r="AS168" s="409"/>
      <c r="AT168" s="409"/>
      <c r="AU168" s="409"/>
      <c r="AV168" s="409"/>
      <c r="AW168" s="409"/>
      <c r="AX168" s="453"/>
      <c r="AY168" s="453"/>
      <c r="AZ168" s="453"/>
      <c r="BA168" s="453"/>
      <c r="BB168" s="453"/>
    </row>
    <row r="169" spans="1:54" s="306" customFormat="1" ht="21" customHeight="1" x14ac:dyDescent="0.3">
      <c r="A169" s="279" t="s">
        <v>34</v>
      </c>
      <c r="B169" s="433">
        <v>225</v>
      </c>
      <c r="C169" s="256">
        <f>SUM(C170:C172)</f>
        <v>247534</v>
      </c>
      <c r="D169" s="256">
        <f>SUM(D170:D172)</f>
        <v>185698.53</v>
      </c>
      <c r="E169" s="256">
        <f>SUM(E170:E172)</f>
        <v>61835.47</v>
      </c>
      <c r="F169" s="111">
        <f t="shared" si="51"/>
        <v>75.019403395089157</v>
      </c>
      <c r="G169" s="256">
        <f>SUM(G170:G172)</f>
        <v>185652</v>
      </c>
      <c r="H169" s="256">
        <f>SUM(H170:H172)</f>
        <v>185698.53</v>
      </c>
      <c r="I169" s="256">
        <f t="shared" si="48"/>
        <v>100.02506302113632</v>
      </c>
      <c r="J169" s="29">
        <f t="shared" si="55"/>
        <v>-46.529999999998836</v>
      </c>
      <c r="K169" s="22">
        <f t="shared" si="56"/>
        <v>247534</v>
      </c>
      <c r="L169" s="303"/>
      <c r="M169" s="22">
        <f t="shared" si="43"/>
        <v>247534</v>
      </c>
      <c r="N169" s="304"/>
      <c r="O169" s="304"/>
      <c r="P169" s="304"/>
      <c r="Q169" s="234"/>
      <c r="R169" s="234"/>
      <c r="S169" s="234"/>
      <c r="T169" s="234"/>
      <c r="U169" s="234"/>
      <c r="V169" s="234"/>
      <c r="W169" s="234"/>
      <c r="X169" s="234"/>
      <c r="Y169" s="234"/>
      <c r="Z169" s="234"/>
      <c r="AA169" s="234"/>
      <c r="AB169" s="234"/>
      <c r="AC169" s="234"/>
      <c r="AD169" s="234"/>
      <c r="AE169" s="234"/>
      <c r="AF169" s="234"/>
      <c r="AG169" s="234"/>
      <c r="AH169" s="234"/>
      <c r="AI169" s="234"/>
      <c r="AJ169" s="234"/>
      <c r="AK169" s="234"/>
      <c r="AL169" s="234"/>
      <c r="AM169" s="234"/>
      <c r="AN169" s="234"/>
      <c r="AO169" s="234"/>
      <c r="AP169" s="234"/>
      <c r="AQ169" s="234"/>
      <c r="AR169" s="234"/>
      <c r="AS169" s="234"/>
      <c r="AT169" s="234"/>
      <c r="AU169" s="234"/>
      <c r="AV169" s="234"/>
      <c r="AW169" s="234"/>
      <c r="AX169" s="305"/>
      <c r="AY169" s="305"/>
      <c r="AZ169" s="305"/>
      <c r="BA169" s="305"/>
      <c r="BB169" s="305"/>
    </row>
    <row r="170" spans="1:54" s="460" customFormat="1" ht="29.25" customHeight="1" x14ac:dyDescent="0.3">
      <c r="A170" s="455" t="s">
        <v>113</v>
      </c>
      <c r="B170" s="456">
        <v>2250106</v>
      </c>
      <c r="C170" s="457"/>
      <c r="D170" s="231">
        <f>H170</f>
        <v>0</v>
      </c>
      <c r="E170" s="217">
        <f t="shared" ref="E170:E174" si="59">C170-D170</f>
        <v>0</v>
      </c>
      <c r="F170" s="81" t="e">
        <f t="shared" si="51"/>
        <v>#DIV/0!</v>
      </c>
      <c r="G170" s="458">
        <v>0</v>
      </c>
      <c r="H170" s="458"/>
      <c r="I170" s="231" t="e">
        <f t="shared" si="48"/>
        <v>#DIV/0!</v>
      </c>
      <c r="J170" s="459"/>
      <c r="K170" s="22"/>
      <c r="L170" s="232"/>
      <c r="M170" s="22"/>
      <c r="N170" s="233"/>
      <c r="O170" s="233"/>
      <c r="P170" s="233"/>
      <c r="Q170" s="234"/>
      <c r="R170" s="234"/>
      <c r="S170" s="234"/>
      <c r="T170" s="234"/>
      <c r="U170" s="234"/>
      <c r="V170" s="234"/>
      <c r="W170" s="234"/>
      <c r="X170" s="234"/>
      <c r="Y170" s="234"/>
      <c r="Z170" s="234"/>
      <c r="AA170" s="234"/>
      <c r="AB170" s="234"/>
      <c r="AC170" s="234"/>
      <c r="AD170" s="234"/>
      <c r="AE170" s="234"/>
      <c r="AF170" s="234"/>
      <c r="AG170" s="234"/>
      <c r="AH170" s="234"/>
      <c r="AI170" s="234"/>
      <c r="AJ170" s="234"/>
      <c r="AK170" s="234"/>
      <c r="AL170" s="234"/>
      <c r="AM170" s="234"/>
      <c r="AN170" s="234"/>
      <c r="AO170" s="234"/>
      <c r="AP170" s="234"/>
      <c r="AQ170" s="234"/>
      <c r="AR170" s="234"/>
      <c r="AS170" s="234"/>
      <c r="AT170" s="234"/>
      <c r="AU170" s="234"/>
      <c r="AV170" s="234"/>
      <c r="AW170" s="234"/>
      <c r="AX170" s="234"/>
      <c r="AY170" s="234"/>
      <c r="AZ170" s="234"/>
      <c r="BA170" s="234"/>
      <c r="BB170" s="234"/>
    </row>
    <row r="171" spans="1:54" s="286" customFormat="1" ht="18.75" x14ac:dyDescent="0.3">
      <c r="A171" s="307" t="s">
        <v>176</v>
      </c>
      <c r="B171" s="313">
        <v>2250125</v>
      </c>
      <c r="C171" s="267">
        <v>67534</v>
      </c>
      <c r="D171" s="231">
        <f>H171</f>
        <v>50698.53</v>
      </c>
      <c r="E171" s="217">
        <f t="shared" si="59"/>
        <v>16835.47</v>
      </c>
      <c r="F171" s="81">
        <f t="shared" si="51"/>
        <v>75.071119732282995</v>
      </c>
      <c r="G171" s="283">
        <v>50652</v>
      </c>
      <c r="H171" s="231">
        <v>50698.53</v>
      </c>
      <c r="I171" s="231">
        <f t="shared" si="48"/>
        <v>100.09186211798151</v>
      </c>
      <c r="J171" s="29">
        <f t="shared" ref="J171:J186" si="60">G171-H171</f>
        <v>-46.529999999998836</v>
      </c>
      <c r="K171" s="22">
        <f t="shared" ref="K171:K186" si="61">C171</f>
        <v>67534</v>
      </c>
      <c r="L171" s="268"/>
      <c r="M171" s="22">
        <f t="shared" si="43"/>
        <v>67534</v>
      </c>
      <c r="N171" s="269"/>
      <c r="O171" s="269"/>
      <c r="P171" s="269"/>
      <c r="Q171" s="270"/>
      <c r="R171" s="270"/>
      <c r="S171" s="270"/>
      <c r="T171" s="270"/>
      <c r="U171" s="284"/>
      <c r="V171" s="284"/>
      <c r="W171" s="284"/>
      <c r="X171" s="284"/>
      <c r="Y171" s="284"/>
      <c r="Z171" s="284"/>
      <c r="AA171" s="284"/>
      <c r="AB171" s="284"/>
      <c r="AC171" s="284"/>
      <c r="AD171" s="284"/>
      <c r="AE171" s="284"/>
      <c r="AF171" s="284"/>
      <c r="AG171" s="284"/>
      <c r="AH171" s="284"/>
      <c r="AI171" s="284"/>
      <c r="AJ171" s="284"/>
      <c r="AK171" s="284"/>
      <c r="AL171" s="284"/>
      <c r="AM171" s="284"/>
      <c r="AN171" s="284"/>
      <c r="AO171" s="284"/>
      <c r="AP171" s="284"/>
      <c r="AQ171" s="284"/>
      <c r="AR171" s="284"/>
      <c r="AS171" s="284"/>
      <c r="AT171" s="284"/>
      <c r="AU171" s="284"/>
      <c r="AV171" s="284"/>
      <c r="AW171" s="284"/>
      <c r="AX171" s="285"/>
      <c r="AY171" s="285"/>
      <c r="AZ171" s="285"/>
      <c r="BA171" s="285"/>
      <c r="BB171" s="285"/>
    </row>
    <row r="172" spans="1:54" s="286" customFormat="1" ht="18.75" x14ac:dyDescent="0.3">
      <c r="A172" s="307" t="s">
        <v>177</v>
      </c>
      <c r="B172" s="313">
        <v>2250126</v>
      </c>
      <c r="C172" s="267">
        <v>180000</v>
      </c>
      <c r="D172" s="231">
        <f>H172</f>
        <v>135000</v>
      </c>
      <c r="E172" s="217">
        <f t="shared" si="59"/>
        <v>45000</v>
      </c>
      <c r="F172" s="81">
        <f t="shared" si="51"/>
        <v>75</v>
      </c>
      <c r="G172" s="283">
        <v>135000</v>
      </c>
      <c r="H172" s="231">
        <v>135000</v>
      </c>
      <c r="I172" s="231">
        <f t="shared" si="48"/>
        <v>100</v>
      </c>
      <c r="J172" s="29">
        <f t="shared" si="60"/>
        <v>0</v>
      </c>
      <c r="K172" s="22">
        <f t="shared" si="61"/>
        <v>180000</v>
      </c>
      <c r="L172" s="268"/>
      <c r="M172" s="22">
        <f t="shared" si="43"/>
        <v>180000</v>
      </c>
      <c r="N172" s="269"/>
      <c r="O172" s="269"/>
      <c r="P172" s="269"/>
      <c r="Q172" s="270"/>
      <c r="R172" s="270"/>
      <c r="S172" s="270"/>
      <c r="T172" s="270"/>
      <c r="U172" s="284"/>
      <c r="V172" s="284"/>
      <c r="W172" s="284"/>
      <c r="X172" s="284"/>
      <c r="Y172" s="284"/>
      <c r="Z172" s="284"/>
      <c r="AA172" s="284"/>
      <c r="AB172" s="284"/>
      <c r="AC172" s="284"/>
      <c r="AD172" s="284"/>
      <c r="AE172" s="284"/>
      <c r="AF172" s="284"/>
      <c r="AG172" s="284"/>
      <c r="AH172" s="284"/>
      <c r="AI172" s="284"/>
      <c r="AJ172" s="284"/>
      <c r="AK172" s="284"/>
      <c r="AL172" s="284"/>
      <c r="AM172" s="284"/>
      <c r="AN172" s="284"/>
      <c r="AO172" s="284"/>
      <c r="AP172" s="284"/>
      <c r="AQ172" s="284"/>
      <c r="AR172" s="284"/>
      <c r="AS172" s="284"/>
      <c r="AT172" s="284"/>
      <c r="AU172" s="284"/>
      <c r="AV172" s="284"/>
      <c r="AW172" s="284"/>
      <c r="AX172" s="285"/>
      <c r="AY172" s="285"/>
      <c r="AZ172" s="285"/>
      <c r="BA172" s="285"/>
      <c r="BB172" s="285"/>
    </row>
    <row r="173" spans="1:54" s="462" customFormat="1" ht="21.75" customHeight="1" x14ac:dyDescent="0.3">
      <c r="A173" s="254" t="s">
        <v>36</v>
      </c>
      <c r="B173" s="255">
        <v>226</v>
      </c>
      <c r="C173" s="256">
        <f>SUM(C174:C174)</f>
        <v>665280</v>
      </c>
      <c r="D173" s="256">
        <f>SUM(D174:D174)</f>
        <v>393017.27999999997</v>
      </c>
      <c r="E173" s="256">
        <f>SUM(E174:E174)</f>
        <v>272262.72000000003</v>
      </c>
      <c r="F173" s="111">
        <f t="shared" si="51"/>
        <v>59.075468975468972</v>
      </c>
      <c r="G173" s="256">
        <f>SUM(G174:G174)</f>
        <v>393028</v>
      </c>
      <c r="H173" s="256">
        <f>SUM(H174:H174)</f>
        <v>393017.27999999997</v>
      </c>
      <c r="I173" s="256">
        <f t="shared" si="48"/>
        <v>99.997272458959657</v>
      </c>
      <c r="J173" s="29">
        <f t="shared" si="60"/>
        <v>10.720000000030268</v>
      </c>
      <c r="K173" s="22">
        <f t="shared" si="61"/>
        <v>665280</v>
      </c>
      <c r="L173" s="407"/>
      <c r="M173" s="22">
        <f t="shared" si="43"/>
        <v>665280</v>
      </c>
      <c r="N173" s="408"/>
      <c r="O173" s="408"/>
      <c r="P173" s="408"/>
      <c r="Q173" s="409"/>
      <c r="R173" s="409"/>
      <c r="S173" s="409"/>
      <c r="T173" s="409"/>
      <c r="U173" s="409"/>
      <c r="V173" s="409"/>
      <c r="W173" s="409"/>
      <c r="X173" s="409"/>
      <c r="Y173" s="409"/>
      <c r="Z173" s="409"/>
      <c r="AA173" s="409"/>
      <c r="AB173" s="409"/>
      <c r="AC173" s="409"/>
      <c r="AD173" s="409"/>
      <c r="AE173" s="409"/>
      <c r="AF173" s="409"/>
      <c r="AG173" s="409"/>
      <c r="AH173" s="409"/>
      <c r="AI173" s="409"/>
      <c r="AJ173" s="409"/>
      <c r="AK173" s="409"/>
      <c r="AL173" s="409"/>
      <c r="AM173" s="409"/>
      <c r="AN173" s="409"/>
      <c r="AO173" s="409"/>
      <c r="AP173" s="409"/>
      <c r="AQ173" s="409"/>
      <c r="AR173" s="409"/>
      <c r="AS173" s="409"/>
      <c r="AT173" s="409"/>
      <c r="AU173" s="409"/>
      <c r="AV173" s="409"/>
      <c r="AW173" s="409"/>
      <c r="AX173" s="461"/>
      <c r="AY173" s="461"/>
      <c r="AZ173" s="461"/>
      <c r="BA173" s="461"/>
      <c r="BB173" s="461"/>
    </row>
    <row r="174" spans="1:54" s="299" customFormat="1" ht="18.75" x14ac:dyDescent="0.3">
      <c r="A174" s="463" t="s">
        <v>178</v>
      </c>
      <c r="B174" s="313">
        <v>2260096</v>
      </c>
      <c r="C174" s="322">
        <v>665280</v>
      </c>
      <c r="D174" s="293">
        <f>H174</f>
        <v>393017.27999999997</v>
      </c>
      <c r="E174" s="217">
        <f t="shared" si="59"/>
        <v>272262.72000000003</v>
      </c>
      <c r="F174" s="81">
        <f t="shared" si="51"/>
        <v>59.075468975468972</v>
      </c>
      <c r="G174" s="293">
        <v>393028</v>
      </c>
      <c r="H174" s="293">
        <v>393017.27999999997</v>
      </c>
      <c r="I174" s="293">
        <f t="shared" si="48"/>
        <v>99.997272458959657</v>
      </c>
      <c r="J174" s="29">
        <f t="shared" si="60"/>
        <v>10.720000000030268</v>
      </c>
      <c r="K174" s="22">
        <f t="shared" si="61"/>
        <v>665280</v>
      </c>
      <c r="L174" s="294"/>
      <c r="M174" s="22">
        <f t="shared" si="43"/>
        <v>665280</v>
      </c>
      <c r="N174" s="295"/>
      <c r="O174" s="295"/>
      <c r="P174" s="295"/>
      <c r="Q174" s="296"/>
      <c r="R174" s="296"/>
      <c r="S174" s="296"/>
      <c r="T174" s="296"/>
      <c r="U174" s="297"/>
      <c r="V174" s="297"/>
      <c r="W174" s="297"/>
      <c r="X174" s="297"/>
      <c r="Y174" s="297"/>
      <c r="Z174" s="297"/>
      <c r="AA174" s="297"/>
      <c r="AB174" s="297"/>
      <c r="AC174" s="297"/>
      <c r="AD174" s="297"/>
      <c r="AE174" s="297"/>
      <c r="AF174" s="297"/>
      <c r="AG174" s="297"/>
      <c r="AH174" s="297"/>
      <c r="AI174" s="297"/>
      <c r="AJ174" s="297"/>
      <c r="AK174" s="297"/>
      <c r="AL174" s="297"/>
      <c r="AM174" s="297"/>
      <c r="AN174" s="297"/>
      <c r="AO174" s="297"/>
      <c r="AP174" s="297"/>
      <c r="AQ174" s="297"/>
      <c r="AR174" s="297"/>
      <c r="AS174" s="297"/>
      <c r="AT174" s="297"/>
      <c r="AU174" s="297"/>
      <c r="AV174" s="297"/>
      <c r="AW174" s="297"/>
      <c r="AX174" s="298"/>
      <c r="AY174" s="298"/>
      <c r="AZ174" s="298"/>
      <c r="BA174" s="298"/>
      <c r="BB174" s="298"/>
    </row>
    <row r="175" spans="1:54" s="306" customFormat="1" ht="21" customHeight="1" x14ac:dyDescent="0.3">
      <c r="A175" s="464" t="s">
        <v>45</v>
      </c>
      <c r="B175" s="465">
        <v>340</v>
      </c>
      <c r="C175" s="466">
        <f>C176</f>
        <v>0</v>
      </c>
      <c r="D175" s="466">
        <f>D176</f>
        <v>0</v>
      </c>
      <c r="E175" s="466">
        <f>E176</f>
        <v>0</v>
      </c>
      <c r="F175" s="139" t="e">
        <f t="shared" si="51"/>
        <v>#DIV/0!</v>
      </c>
      <c r="G175" s="466">
        <f>G176</f>
        <v>0</v>
      </c>
      <c r="H175" s="466">
        <f>H176</f>
        <v>0</v>
      </c>
      <c r="I175" s="466" t="e">
        <f t="shared" si="48"/>
        <v>#DIV/0!</v>
      </c>
      <c r="J175" s="29">
        <f t="shared" si="60"/>
        <v>0</v>
      </c>
      <c r="K175" s="22">
        <f t="shared" si="61"/>
        <v>0</v>
      </c>
      <c r="L175" s="232"/>
      <c r="M175" s="22">
        <f t="shared" si="43"/>
        <v>0</v>
      </c>
      <c r="N175" s="233"/>
      <c r="O175" s="233"/>
      <c r="P175" s="233"/>
      <c r="Q175" s="234"/>
      <c r="R175" s="234"/>
      <c r="S175" s="234"/>
      <c r="T175" s="234"/>
      <c r="U175" s="234"/>
      <c r="V175" s="234"/>
      <c r="W175" s="234"/>
      <c r="X175" s="234"/>
      <c r="Y175" s="234"/>
      <c r="Z175" s="234"/>
      <c r="AA175" s="234"/>
      <c r="AB175" s="234"/>
      <c r="AC175" s="234"/>
      <c r="AD175" s="234"/>
      <c r="AE175" s="234"/>
      <c r="AF175" s="234"/>
      <c r="AG175" s="234"/>
      <c r="AH175" s="234"/>
      <c r="AI175" s="234"/>
      <c r="AJ175" s="234"/>
      <c r="AK175" s="234"/>
      <c r="AL175" s="234"/>
      <c r="AM175" s="234"/>
      <c r="AN175" s="234"/>
      <c r="AO175" s="234"/>
      <c r="AP175" s="234"/>
      <c r="AQ175" s="234"/>
      <c r="AR175" s="234"/>
      <c r="AS175" s="234"/>
      <c r="AT175" s="234"/>
      <c r="AU175" s="234"/>
      <c r="AV175" s="234"/>
      <c r="AW175" s="234"/>
      <c r="AX175" s="305"/>
      <c r="AY175" s="305"/>
      <c r="AZ175" s="305"/>
      <c r="BA175" s="305"/>
      <c r="BB175" s="305"/>
    </row>
    <row r="176" spans="1:54" s="374" customFormat="1" ht="18.75" x14ac:dyDescent="0.3">
      <c r="A176" s="279" t="s">
        <v>150</v>
      </c>
      <c r="B176" s="433">
        <v>346</v>
      </c>
      <c r="C176" s="256">
        <f>SUM(C177:C177)</f>
        <v>0</v>
      </c>
      <c r="D176" s="256">
        <f>SUM(D177:D177)</f>
        <v>0</v>
      </c>
      <c r="E176" s="256">
        <f>SUM(E177:E177)</f>
        <v>0</v>
      </c>
      <c r="F176" s="111" t="e">
        <f t="shared" si="51"/>
        <v>#DIV/0!</v>
      </c>
      <c r="G176" s="256">
        <f>SUM(G177:G177)</f>
        <v>0</v>
      </c>
      <c r="H176" s="256">
        <f>SUM(H177:H177)</f>
        <v>0</v>
      </c>
      <c r="I176" s="256" t="e">
        <f t="shared" si="48"/>
        <v>#DIV/0!</v>
      </c>
      <c r="J176" s="29">
        <f t="shared" si="60"/>
        <v>0</v>
      </c>
      <c r="K176" s="22">
        <f t="shared" si="61"/>
        <v>0</v>
      </c>
      <c r="L176" s="303"/>
      <c r="M176" s="22">
        <f t="shared" si="43"/>
        <v>0</v>
      </c>
      <c r="N176" s="304"/>
      <c r="O176" s="304"/>
      <c r="P176" s="304"/>
      <c r="Q176" s="234"/>
      <c r="R176" s="234"/>
      <c r="S176" s="234"/>
      <c r="T176" s="234"/>
      <c r="U176" s="234"/>
      <c r="V176" s="234"/>
      <c r="W176" s="234"/>
      <c r="X176" s="234"/>
      <c r="Y176" s="234"/>
      <c r="Z176" s="234"/>
      <c r="AA176" s="234"/>
      <c r="AB176" s="234"/>
      <c r="AC176" s="234"/>
      <c r="AD176" s="234"/>
      <c r="AE176" s="234"/>
      <c r="AF176" s="234"/>
      <c r="AG176" s="234"/>
      <c r="AH176" s="234"/>
      <c r="AI176" s="234"/>
      <c r="AJ176" s="234"/>
      <c r="AK176" s="234"/>
      <c r="AL176" s="234"/>
      <c r="AM176" s="234"/>
      <c r="AN176" s="234"/>
      <c r="AO176" s="234"/>
      <c r="AP176" s="234"/>
      <c r="AQ176" s="234"/>
      <c r="AR176" s="234"/>
      <c r="AS176" s="234"/>
      <c r="AT176" s="234"/>
      <c r="AU176" s="234"/>
      <c r="AV176" s="234"/>
      <c r="AW176" s="234"/>
      <c r="AX176" s="373"/>
      <c r="AY176" s="373"/>
      <c r="AZ176" s="373"/>
      <c r="BA176" s="373"/>
      <c r="BB176" s="373"/>
    </row>
    <row r="177" spans="1:54" s="399" customFormat="1" ht="60" customHeight="1" x14ac:dyDescent="0.3">
      <c r="A177" s="423" t="s">
        <v>147</v>
      </c>
      <c r="B177" s="266">
        <v>3460024</v>
      </c>
      <c r="C177" s="290"/>
      <c r="D177" s="217">
        <f>H177</f>
        <v>0</v>
      </c>
      <c r="E177" s="217">
        <f t="shared" ref="E177" si="62">C177-D177</f>
        <v>0</v>
      </c>
      <c r="F177" s="81" t="e">
        <f t="shared" si="51"/>
        <v>#DIV/0!</v>
      </c>
      <c r="G177" s="217"/>
      <c r="H177" s="217"/>
      <c r="I177" s="217" t="e">
        <f t="shared" si="48"/>
        <v>#DIV/0!</v>
      </c>
      <c r="J177" s="29">
        <f t="shared" si="60"/>
        <v>0</v>
      </c>
      <c r="K177" s="22">
        <f t="shared" si="61"/>
        <v>0</v>
      </c>
      <c r="L177" s="394"/>
      <c r="M177" s="22">
        <f t="shared" si="43"/>
        <v>0</v>
      </c>
      <c r="N177" s="395"/>
      <c r="O177" s="395"/>
      <c r="P177" s="395"/>
      <c r="Q177" s="396"/>
      <c r="R177" s="396"/>
      <c r="S177" s="396"/>
      <c r="T177" s="396"/>
      <c r="U177" s="397"/>
      <c r="V177" s="397"/>
      <c r="W177" s="397"/>
      <c r="X177" s="397"/>
      <c r="Y177" s="397"/>
      <c r="Z177" s="397"/>
      <c r="AA177" s="397"/>
      <c r="AB177" s="397"/>
      <c r="AC177" s="397"/>
      <c r="AD177" s="397"/>
      <c r="AE177" s="397"/>
      <c r="AF177" s="397"/>
      <c r="AG177" s="397"/>
      <c r="AH177" s="397"/>
      <c r="AI177" s="397"/>
      <c r="AJ177" s="397"/>
      <c r="AK177" s="397"/>
      <c r="AL177" s="397"/>
      <c r="AM177" s="397"/>
      <c r="AN177" s="397"/>
      <c r="AO177" s="397"/>
      <c r="AP177" s="397"/>
      <c r="AQ177" s="397"/>
      <c r="AR177" s="397"/>
      <c r="AS177" s="397"/>
      <c r="AT177" s="397"/>
      <c r="AU177" s="397"/>
      <c r="AV177" s="397"/>
      <c r="AW177" s="397"/>
      <c r="AX177" s="398"/>
      <c r="AY177" s="398"/>
      <c r="AZ177" s="398"/>
      <c r="BA177" s="398"/>
      <c r="BB177" s="398"/>
    </row>
    <row r="178" spans="1:54" s="474" customFormat="1" ht="46.5" customHeight="1" x14ac:dyDescent="0.25">
      <c r="A178" s="467" t="s">
        <v>179</v>
      </c>
      <c r="B178" s="468" t="s">
        <v>180</v>
      </c>
      <c r="C178" s="469">
        <f>C76+C139+C151+C168</f>
        <v>5786138</v>
      </c>
      <c r="D178" s="469">
        <f>D76+D139+D151+D168</f>
        <v>4112365.89</v>
      </c>
      <c r="E178" s="469">
        <f>E76+E139+E151+E168</f>
        <v>1673772.1099999999</v>
      </c>
      <c r="F178" s="151">
        <f t="shared" si="51"/>
        <v>71.072723982732526</v>
      </c>
      <c r="G178" s="469">
        <f>G76+G139+G151+G168</f>
        <v>4410207</v>
      </c>
      <c r="H178" s="469">
        <f>H76+H139+H151+H168</f>
        <v>4112365.89</v>
      </c>
      <c r="I178" s="469">
        <f t="shared" si="48"/>
        <v>93.246550331991216</v>
      </c>
      <c r="J178" s="29">
        <f t="shared" si="60"/>
        <v>297841.10999999987</v>
      </c>
      <c r="K178" s="22">
        <f t="shared" si="61"/>
        <v>5786138</v>
      </c>
      <c r="L178" s="470"/>
      <c r="M178" s="22">
        <f t="shared" si="43"/>
        <v>5786138</v>
      </c>
      <c r="N178" s="471"/>
      <c r="O178" s="471"/>
      <c r="P178" s="471"/>
      <c r="Q178" s="472">
        <v>3441955.4300000006</v>
      </c>
      <c r="R178" s="472"/>
      <c r="S178" s="472"/>
      <c r="T178" s="472"/>
      <c r="U178" s="472"/>
      <c r="V178" s="472"/>
      <c r="W178" s="472"/>
      <c r="X178" s="472"/>
      <c r="Y178" s="472"/>
      <c r="Z178" s="472"/>
      <c r="AA178" s="472"/>
      <c r="AB178" s="472"/>
      <c r="AC178" s="472"/>
      <c r="AD178" s="472"/>
      <c r="AE178" s="472"/>
      <c r="AF178" s="472"/>
      <c r="AG178" s="472"/>
      <c r="AH178" s="472"/>
      <c r="AI178" s="472"/>
      <c r="AJ178" s="472"/>
      <c r="AK178" s="472"/>
      <c r="AL178" s="472"/>
      <c r="AM178" s="472"/>
      <c r="AN178" s="472"/>
      <c r="AO178" s="472"/>
      <c r="AP178" s="472"/>
      <c r="AQ178" s="472"/>
      <c r="AR178" s="472"/>
      <c r="AS178" s="472"/>
      <c r="AT178" s="472"/>
      <c r="AU178" s="472"/>
      <c r="AV178" s="472"/>
      <c r="AW178" s="472"/>
      <c r="AX178" s="473"/>
      <c r="AY178" s="473"/>
      <c r="AZ178" s="473"/>
      <c r="BA178" s="473"/>
      <c r="BB178" s="473"/>
    </row>
    <row r="179" spans="1:54" s="481" customFormat="1" ht="102" customHeight="1" x14ac:dyDescent="0.3">
      <c r="A179" s="475" t="s">
        <v>181</v>
      </c>
      <c r="B179" s="476" t="s">
        <v>182</v>
      </c>
      <c r="C179" s="477">
        <f t="shared" ref="C179:H179" si="63">C180+C201+C208</f>
        <v>0</v>
      </c>
      <c r="D179" s="477">
        <f t="shared" si="63"/>
        <v>0</v>
      </c>
      <c r="E179" s="477">
        <f t="shared" si="63"/>
        <v>0</v>
      </c>
      <c r="F179" s="159" t="e">
        <f t="shared" si="51"/>
        <v>#DIV/0!</v>
      </c>
      <c r="G179" s="477">
        <f t="shared" si="63"/>
        <v>0</v>
      </c>
      <c r="H179" s="477">
        <f t="shared" si="63"/>
        <v>0</v>
      </c>
      <c r="I179" s="477" t="e">
        <f t="shared" si="48"/>
        <v>#DIV/0!</v>
      </c>
      <c r="J179" s="29">
        <f t="shared" si="60"/>
        <v>0</v>
      </c>
      <c r="K179" s="22">
        <f t="shared" si="61"/>
        <v>0</v>
      </c>
      <c r="L179" s="478"/>
      <c r="M179" s="22">
        <f t="shared" si="43"/>
        <v>0</v>
      </c>
      <c r="N179" s="479"/>
      <c r="O179" s="479"/>
      <c r="P179" s="479"/>
      <c r="Q179" s="409"/>
      <c r="R179" s="409"/>
      <c r="S179" s="409"/>
      <c r="T179" s="409"/>
      <c r="U179" s="409"/>
      <c r="V179" s="409"/>
      <c r="W179" s="409"/>
      <c r="X179" s="409"/>
      <c r="Y179" s="409"/>
      <c r="Z179" s="409"/>
      <c r="AA179" s="409"/>
      <c r="AB179" s="409"/>
      <c r="AC179" s="409"/>
      <c r="AD179" s="409"/>
      <c r="AE179" s="409"/>
      <c r="AF179" s="409"/>
      <c r="AG179" s="409"/>
      <c r="AH179" s="409"/>
      <c r="AI179" s="409"/>
      <c r="AJ179" s="409"/>
      <c r="AK179" s="409"/>
      <c r="AL179" s="409"/>
      <c r="AM179" s="409"/>
      <c r="AN179" s="409"/>
      <c r="AO179" s="409"/>
      <c r="AP179" s="409"/>
      <c r="AQ179" s="409"/>
      <c r="AR179" s="409"/>
      <c r="AS179" s="409"/>
      <c r="AT179" s="409"/>
      <c r="AU179" s="409"/>
      <c r="AV179" s="409"/>
      <c r="AW179" s="409"/>
      <c r="AX179" s="480"/>
      <c r="AY179" s="480"/>
      <c r="AZ179" s="480"/>
      <c r="BA179" s="480"/>
      <c r="BB179" s="480"/>
    </row>
    <row r="180" spans="1:54" s="454" customFormat="1" ht="18.75" x14ac:dyDescent="0.3">
      <c r="A180" s="202" t="s">
        <v>183</v>
      </c>
      <c r="B180" s="482" t="s">
        <v>89</v>
      </c>
      <c r="C180" s="483">
        <f>C181+C185+C190+C199</f>
        <v>0</v>
      </c>
      <c r="D180" s="483">
        <f>D181+D185+D190+D199</f>
        <v>0</v>
      </c>
      <c r="E180" s="483">
        <f>E181+E185+E190+E199</f>
        <v>0</v>
      </c>
      <c r="F180" s="171" t="e">
        <f t="shared" si="51"/>
        <v>#DIV/0!</v>
      </c>
      <c r="G180" s="483">
        <f>G181+G185+G190+G199</f>
        <v>0</v>
      </c>
      <c r="H180" s="483">
        <f>H181+H185+H190+H199</f>
        <v>0</v>
      </c>
      <c r="I180" s="483" t="e">
        <f t="shared" si="48"/>
        <v>#DIV/0!</v>
      </c>
      <c r="J180" s="29">
        <f t="shared" si="60"/>
        <v>0</v>
      </c>
      <c r="K180" s="22">
        <f t="shared" si="61"/>
        <v>0</v>
      </c>
      <c r="L180" s="451"/>
      <c r="M180" s="22">
        <f t="shared" si="43"/>
        <v>0</v>
      </c>
      <c r="N180" s="452"/>
      <c r="O180" s="452"/>
      <c r="P180" s="452"/>
      <c r="Q180" s="409"/>
      <c r="R180" s="409"/>
      <c r="S180" s="409"/>
      <c r="T180" s="409"/>
      <c r="U180" s="409"/>
      <c r="V180" s="409"/>
      <c r="W180" s="409"/>
      <c r="X180" s="409"/>
      <c r="Y180" s="409"/>
      <c r="Z180" s="409"/>
      <c r="AA180" s="409"/>
      <c r="AB180" s="409"/>
      <c r="AC180" s="409"/>
      <c r="AD180" s="409"/>
      <c r="AE180" s="409"/>
      <c r="AF180" s="409"/>
      <c r="AG180" s="409"/>
      <c r="AH180" s="409"/>
      <c r="AI180" s="409"/>
      <c r="AJ180" s="409"/>
      <c r="AK180" s="409"/>
      <c r="AL180" s="409"/>
      <c r="AM180" s="409"/>
      <c r="AN180" s="409"/>
      <c r="AO180" s="409"/>
      <c r="AP180" s="409"/>
      <c r="AQ180" s="409"/>
      <c r="AR180" s="409"/>
      <c r="AS180" s="409"/>
      <c r="AT180" s="409"/>
      <c r="AU180" s="409"/>
      <c r="AV180" s="409"/>
      <c r="AW180" s="409"/>
      <c r="AX180" s="453"/>
      <c r="AY180" s="453"/>
      <c r="AZ180" s="453"/>
      <c r="BA180" s="453"/>
      <c r="BB180" s="453"/>
    </row>
    <row r="181" spans="1:54" s="445" customFormat="1" ht="21" customHeight="1" x14ac:dyDescent="0.3">
      <c r="A181" s="279" t="s">
        <v>34</v>
      </c>
      <c r="B181" s="484" t="s">
        <v>184</v>
      </c>
      <c r="C181" s="372">
        <f>SUM(C182:C184)</f>
        <v>0</v>
      </c>
      <c r="D181" s="372">
        <f>SUM(D182:D184)</f>
        <v>0</v>
      </c>
      <c r="E181" s="372">
        <f>SUM(E182:E184)</f>
        <v>0</v>
      </c>
      <c r="F181" s="111" t="e">
        <f t="shared" si="51"/>
        <v>#DIV/0!</v>
      </c>
      <c r="G181" s="372">
        <f>SUM(G182:G184)</f>
        <v>0</v>
      </c>
      <c r="H181" s="372">
        <f>SUM(H182:H184)</f>
        <v>0</v>
      </c>
      <c r="I181" s="372" t="e">
        <f t="shared" si="48"/>
        <v>#DIV/0!</v>
      </c>
      <c r="J181" s="29">
        <f t="shared" si="60"/>
        <v>0</v>
      </c>
      <c r="K181" s="22">
        <f t="shared" si="61"/>
        <v>0</v>
      </c>
      <c r="L181" s="386"/>
      <c r="M181" s="22">
        <f t="shared" si="43"/>
        <v>0</v>
      </c>
      <c r="N181" s="387"/>
      <c r="O181" s="387"/>
      <c r="P181" s="379"/>
      <c r="Q181" s="380"/>
      <c r="R181" s="380"/>
      <c r="S181" s="380"/>
      <c r="T181" s="380"/>
      <c r="U181" s="380"/>
      <c r="V181" s="380"/>
      <c r="W181" s="380"/>
      <c r="X181" s="380"/>
      <c r="Y181" s="380"/>
      <c r="Z181" s="380"/>
      <c r="AA181" s="380"/>
      <c r="AB181" s="380"/>
      <c r="AC181" s="380"/>
      <c r="AD181" s="380"/>
      <c r="AE181" s="380"/>
      <c r="AF181" s="380"/>
      <c r="AG181" s="380"/>
      <c r="AH181" s="380"/>
      <c r="AI181" s="380"/>
      <c r="AJ181" s="380"/>
      <c r="AK181" s="380"/>
      <c r="AL181" s="380"/>
      <c r="AM181" s="380"/>
      <c r="AN181" s="380"/>
      <c r="AO181" s="380"/>
      <c r="AP181" s="380"/>
      <c r="AQ181" s="380"/>
      <c r="AR181" s="380"/>
      <c r="AS181" s="380"/>
      <c r="AT181" s="380"/>
      <c r="AU181" s="380"/>
      <c r="AV181" s="380"/>
      <c r="AW181" s="380"/>
      <c r="AX181" s="444"/>
      <c r="AY181" s="444"/>
      <c r="AZ181" s="444"/>
      <c r="BA181" s="444"/>
      <c r="BB181" s="444"/>
    </row>
    <row r="182" spans="1:54" s="286" customFormat="1" ht="18.75" x14ac:dyDescent="0.3">
      <c r="A182" s="485" t="s">
        <v>185</v>
      </c>
      <c r="B182" s="313">
        <v>2250132</v>
      </c>
      <c r="C182" s="421"/>
      <c r="D182" s="231">
        <f>H182</f>
        <v>0</v>
      </c>
      <c r="E182" s="217">
        <f t="shared" ref="E182:E200" si="64">C182-D182</f>
        <v>0</v>
      </c>
      <c r="F182" s="81" t="e">
        <f t="shared" si="51"/>
        <v>#DIV/0!</v>
      </c>
      <c r="G182" s="231"/>
      <c r="H182" s="231"/>
      <c r="I182" s="231" t="e">
        <f t="shared" si="48"/>
        <v>#DIV/0!</v>
      </c>
      <c r="J182" s="29">
        <f t="shared" si="60"/>
        <v>0</v>
      </c>
      <c r="K182" s="22">
        <f t="shared" si="61"/>
        <v>0</v>
      </c>
      <c r="L182" s="268"/>
      <c r="M182" s="22">
        <f t="shared" si="43"/>
        <v>0</v>
      </c>
      <c r="N182" s="269"/>
      <c r="O182" s="269"/>
      <c r="P182" s="269"/>
      <c r="Q182" s="270"/>
      <c r="R182" s="270"/>
      <c r="S182" s="270"/>
      <c r="T182" s="270"/>
      <c r="U182" s="284"/>
      <c r="V182" s="284"/>
      <c r="W182" s="284"/>
      <c r="X182" s="284"/>
      <c r="Y182" s="284"/>
      <c r="Z182" s="284"/>
      <c r="AA182" s="284"/>
      <c r="AB182" s="284"/>
      <c r="AC182" s="284"/>
      <c r="AD182" s="284"/>
      <c r="AE182" s="284"/>
      <c r="AF182" s="284"/>
      <c r="AG182" s="284"/>
      <c r="AH182" s="284"/>
      <c r="AI182" s="284"/>
      <c r="AJ182" s="284"/>
      <c r="AK182" s="284"/>
      <c r="AL182" s="284"/>
      <c r="AM182" s="284"/>
      <c r="AN182" s="284"/>
      <c r="AO182" s="284"/>
      <c r="AP182" s="284"/>
      <c r="AQ182" s="284"/>
      <c r="AR182" s="284"/>
      <c r="AS182" s="284"/>
      <c r="AT182" s="284"/>
      <c r="AU182" s="284"/>
      <c r="AV182" s="284"/>
      <c r="AW182" s="284"/>
      <c r="AX182" s="285"/>
      <c r="AY182" s="285"/>
      <c r="AZ182" s="285"/>
      <c r="BA182" s="285"/>
      <c r="BB182" s="285"/>
    </row>
    <row r="183" spans="1:54" s="399" customFormat="1" ht="31.5" x14ac:dyDescent="0.3">
      <c r="A183" s="486" t="s">
        <v>186</v>
      </c>
      <c r="B183" s="266">
        <v>2250134</v>
      </c>
      <c r="C183" s="290"/>
      <c r="D183" s="217">
        <f>H183</f>
        <v>0</v>
      </c>
      <c r="E183" s="217">
        <f t="shared" si="64"/>
        <v>0</v>
      </c>
      <c r="F183" s="81" t="e">
        <f t="shared" si="51"/>
        <v>#DIV/0!</v>
      </c>
      <c r="G183" s="217"/>
      <c r="H183" s="217"/>
      <c r="I183" s="217" t="e">
        <f t="shared" si="48"/>
        <v>#DIV/0!</v>
      </c>
      <c r="J183" s="29">
        <f t="shared" si="60"/>
        <v>0</v>
      </c>
      <c r="K183" s="22">
        <f t="shared" si="61"/>
        <v>0</v>
      </c>
      <c r="L183" s="394"/>
      <c r="M183" s="22">
        <f t="shared" si="43"/>
        <v>0</v>
      </c>
      <c r="N183" s="395"/>
      <c r="O183" s="395"/>
      <c r="P183" s="395"/>
      <c r="Q183" s="396"/>
      <c r="R183" s="396"/>
      <c r="S183" s="396"/>
      <c r="T183" s="396"/>
      <c r="U183" s="397"/>
      <c r="V183" s="397"/>
      <c r="W183" s="397"/>
      <c r="X183" s="397"/>
      <c r="Y183" s="397"/>
      <c r="Z183" s="397"/>
      <c r="AA183" s="397"/>
      <c r="AB183" s="397"/>
      <c r="AC183" s="397"/>
      <c r="AD183" s="397"/>
      <c r="AE183" s="397"/>
      <c r="AF183" s="397"/>
      <c r="AG183" s="397"/>
      <c r="AH183" s="397"/>
      <c r="AI183" s="397"/>
      <c r="AJ183" s="397"/>
      <c r="AK183" s="397"/>
      <c r="AL183" s="397"/>
      <c r="AM183" s="397"/>
      <c r="AN183" s="397"/>
      <c r="AO183" s="397"/>
      <c r="AP183" s="397"/>
      <c r="AQ183" s="397"/>
      <c r="AR183" s="397"/>
      <c r="AS183" s="397"/>
      <c r="AT183" s="397"/>
      <c r="AU183" s="397"/>
      <c r="AV183" s="397"/>
      <c r="AW183" s="397"/>
      <c r="AX183" s="398"/>
      <c r="AY183" s="398"/>
      <c r="AZ183" s="398"/>
      <c r="BA183" s="398"/>
      <c r="BB183" s="398"/>
    </row>
    <row r="184" spans="1:54" s="299" customFormat="1" ht="18.75" x14ac:dyDescent="0.3">
      <c r="A184" s="420" t="s">
        <v>187</v>
      </c>
      <c r="B184" s="313">
        <v>2250135</v>
      </c>
      <c r="C184" s="422"/>
      <c r="D184" s="293">
        <f>H184</f>
        <v>0</v>
      </c>
      <c r="E184" s="217">
        <f t="shared" si="64"/>
        <v>0</v>
      </c>
      <c r="F184" s="81" t="e">
        <f t="shared" si="51"/>
        <v>#DIV/0!</v>
      </c>
      <c r="G184" s="293"/>
      <c r="H184" s="293"/>
      <c r="I184" s="293" t="e">
        <f t="shared" si="48"/>
        <v>#DIV/0!</v>
      </c>
      <c r="J184" s="29">
        <f t="shared" si="60"/>
        <v>0</v>
      </c>
      <c r="K184" s="22">
        <f t="shared" si="61"/>
        <v>0</v>
      </c>
      <c r="L184" s="294"/>
      <c r="M184" s="22">
        <f t="shared" si="43"/>
        <v>0</v>
      </c>
      <c r="N184" s="295"/>
      <c r="O184" s="295"/>
      <c r="P184" s="295"/>
      <c r="Q184" s="296"/>
      <c r="R184" s="296"/>
      <c r="S184" s="296"/>
      <c r="T184" s="296"/>
      <c r="U184" s="297"/>
      <c r="V184" s="297"/>
      <c r="W184" s="297"/>
      <c r="X184" s="297"/>
      <c r="Y184" s="297"/>
      <c r="Z184" s="297"/>
      <c r="AA184" s="297"/>
      <c r="AB184" s="297"/>
      <c r="AC184" s="297"/>
      <c r="AD184" s="297"/>
      <c r="AE184" s="297"/>
      <c r="AF184" s="297"/>
      <c r="AG184" s="297"/>
      <c r="AH184" s="297"/>
      <c r="AI184" s="297"/>
      <c r="AJ184" s="297"/>
      <c r="AK184" s="297"/>
      <c r="AL184" s="297"/>
      <c r="AM184" s="297"/>
      <c r="AN184" s="297"/>
      <c r="AO184" s="297"/>
      <c r="AP184" s="297"/>
      <c r="AQ184" s="297"/>
      <c r="AR184" s="297"/>
      <c r="AS184" s="297"/>
      <c r="AT184" s="297"/>
      <c r="AU184" s="297"/>
      <c r="AV184" s="297"/>
      <c r="AW184" s="297"/>
      <c r="AX184" s="298"/>
      <c r="AY184" s="298"/>
      <c r="AZ184" s="298"/>
      <c r="BA184" s="298"/>
      <c r="BB184" s="298"/>
    </row>
    <row r="185" spans="1:54" s="445" customFormat="1" ht="24" customHeight="1" x14ac:dyDescent="0.3">
      <c r="A185" s="254" t="s">
        <v>36</v>
      </c>
      <c r="B185" s="484" t="s">
        <v>69</v>
      </c>
      <c r="C185" s="372">
        <f t="shared" ref="C185:H185" si="65">SUM(C186:C189)</f>
        <v>0</v>
      </c>
      <c r="D185" s="372">
        <f t="shared" si="65"/>
        <v>0</v>
      </c>
      <c r="E185" s="372">
        <f t="shared" si="65"/>
        <v>0</v>
      </c>
      <c r="F185" s="111" t="e">
        <f t="shared" si="51"/>
        <v>#DIV/0!</v>
      </c>
      <c r="G185" s="372">
        <f t="shared" si="65"/>
        <v>0</v>
      </c>
      <c r="H185" s="372">
        <f t="shared" si="65"/>
        <v>0</v>
      </c>
      <c r="I185" s="372" t="e">
        <f t="shared" si="48"/>
        <v>#DIV/0!</v>
      </c>
      <c r="J185" s="29">
        <f t="shared" si="60"/>
        <v>0</v>
      </c>
      <c r="K185" s="22">
        <f t="shared" si="61"/>
        <v>0</v>
      </c>
      <c r="L185" s="386"/>
      <c r="M185" s="22">
        <f t="shared" si="43"/>
        <v>0</v>
      </c>
      <c r="N185" s="387"/>
      <c r="O185" s="387"/>
      <c r="P185" s="379"/>
      <c r="Q185" s="380"/>
      <c r="R185" s="380"/>
      <c r="S185" s="380"/>
      <c r="T185" s="380"/>
      <c r="U185" s="380"/>
      <c r="V185" s="380"/>
      <c r="W185" s="380"/>
      <c r="X185" s="380"/>
      <c r="Y185" s="380"/>
      <c r="Z185" s="380"/>
      <c r="AA185" s="380"/>
      <c r="AB185" s="380"/>
      <c r="AC185" s="380"/>
      <c r="AD185" s="380"/>
      <c r="AE185" s="380"/>
      <c r="AF185" s="380"/>
      <c r="AG185" s="380"/>
      <c r="AH185" s="380"/>
      <c r="AI185" s="380"/>
      <c r="AJ185" s="380"/>
      <c r="AK185" s="380"/>
      <c r="AL185" s="380"/>
      <c r="AM185" s="380"/>
      <c r="AN185" s="380"/>
      <c r="AO185" s="380"/>
      <c r="AP185" s="380"/>
      <c r="AQ185" s="380"/>
      <c r="AR185" s="380"/>
      <c r="AS185" s="380"/>
      <c r="AT185" s="380"/>
      <c r="AU185" s="380"/>
      <c r="AV185" s="380"/>
      <c r="AW185" s="380"/>
      <c r="AX185" s="444"/>
      <c r="AY185" s="444"/>
      <c r="AZ185" s="444"/>
      <c r="BA185" s="444"/>
      <c r="BB185" s="444"/>
    </row>
    <row r="186" spans="1:54" s="488" customFormat="1" ht="18.75" x14ac:dyDescent="0.3">
      <c r="A186" s="420" t="s">
        <v>188</v>
      </c>
      <c r="B186" s="334">
        <v>2260048</v>
      </c>
      <c r="C186" s="419"/>
      <c r="D186" s="231">
        <f>H186</f>
        <v>0</v>
      </c>
      <c r="E186" s="217">
        <f t="shared" si="64"/>
        <v>0</v>
      </c>
      <c r="F186" s="81" t="e">
        <f t="shared" si="51"/>
        <v>#DIV/0!</v>
      </c>
      <c r="G186" s="293"/>
      <c r="H186" s="293"/>
      <c r="I186" s="293" t="e">
        <f t="shared" si="48"/>
        <v>#DIV/0!</v>
      </c>
      <c r="J186" s="29">
        <f t="shared" si="60"/>
        <v>0</v>
      </c>
      <c r="K186" s="22">
        <f t="shared" si="61"/>
        <v>0</v>
      </c>
      <c r="L186" s="378"/>
      <c r="M186" s="22">
        <f t="shared" si="43"/>
        <v>0</v>
      </c>
      <c r="N186" s="379"/>
      <c r="O186" s="379"/>
      <c r="P186" s="379"/>
      <c r="Q186" s="380"/>
      <c r="R186" s="380"/>
      <c r="S186" s="380"/>
      <c r="T186" s="380"/>
      <c r="U186" s="381"/>
      <c r="V186" s="381"/>
      <c r="W186" s="381"/>
      <c r="X186" s="381"/>
      <c r="Y186" s="381"/>
      <c r="Z186" s="381"/>
      <c r="AA186" s="381"/>
      <c r="AB186" s="381"/>
      <c r="AC186" s="381"/>
      <c r="AD186" s="381"/>
      <c r="AE186" s="381"/>
      <c r="AF186" s="381"/>
      <c r="AG186" s="381"/>
      <c r="AH186" s="381"/>
      <c r="AI186" s="381"/>
      <c r="AJ186" s="381"/>
      <c r="AK186" s="381"/>
      <c r="AL186" s="381"/>
      <c r="AM186" s="381"/>
      <c r="AN186" s="381"/>
      <c r="AO186" s="381"/>
      <c r="AP186" s="381"/>
      <c r="AQ186" s="381"/>
      <c r="AR186" s="381"/>
      <c r="AS186" s="381"/>
      <c r="AT186" s="381"/>
      <c r="AU186" s="381"/>
      <c r="AV186" s="381"/>
      <c r="AW186" s="381"/>
      <c r="AX186" s="487"/>
      <c r="AY186" s="487"/>
      <c r="AZ186" s="487"/>
      <c r="BA186" s="487"/>
      <c r="BB186" s="487"/>
    </row>
    <row r="187" spans="1:54" s="488" customFormat="1" ht="18.75" x14ac:dyDescent="0.3">
      <c r="A187" s="418" t="s">
        <v>129</v>
      </c>
      <c r="B187" s="334">
        <v>2260034</v>
      </c>
      <c r="C187" s="419"/>
      <c r="D187" s="231"/>
      <c r="E187" s="217">
        <f t="shared" si="64"/>
        <v>0</v>
      </c>
      <c r="F187" s="81"/>
      <c r="G187" s="293"/>
      <c r="H187" s="293"/>
      <c r="I187" s="293"/>
      <c r="J187" s="29"/>
      <c r="K187" s="22"/>
      <c r="L187" s="378"/>
      <c r="M187" s="22"/>
      <c r="N187" s="379"/>
      <c r="O187" s="379"/>
      <c r="P187" s="379"/>
      <c r="Q187" s="380"/>
      <c r="R187" s="380"/>
      <c r="S187" s="380"/>
      <c r="T187" s="380"/>
      <c r="U187" s="381"/>
      <c r="V187" s="381"/>
      <c r="W187" s="381"/>
      <c r="X187" s="381"/>
      <c r="Y187" s="381"/>
      <c r="Z187" s="381"/>
      <c r="AA187" s="381"/>
      <c r="AB187" s="381"/>
      <c r="AC187" s="381"/>
      <c r="AD187" s="381"/>
      <c r="AE187" s="381"/>
      <c r="AF187" s="381"/>
      <c r="AG187" s="381"/>
      <c r="AH187" s="381"/>
      <c r="AI187" s="381"/>
      <c r="AJ187" s="381"/>
      <c r="AK187" s="381"/>
      <c r="AL187" s="381"/>
      <c r="AM187" s="381"/>
      <c r="AN187" s="381"/>
      <c r="AO187" s="381"/>
      <c r="AP187" s="381"/>
      <c r="AQ187" s="381"/>
      <c r="AR187" s="381"/>
      <c r="AS187" s="381"/>
      <c r="AT187" s="381"/>
      <c r="AU187" s="381"/>
      <c r="AV187" s="381"/>
      <c r="AW187" s="381"/>
      <c r="AX187" s="487"/>
      <c r="AY187" s="487"/>
      <c r="AZ187" s="487"/>
      <c r="BA187" s="487"/>
      <c r="BB187" s="487"/>
    </row>
    <row r="188" spans="1:54" s="286" customFormat="1" ht="31.5" x14ac:dyDescent="0.3">
      <c r="A188" s="448" t="s">
        <v>189</v>
      </c>
      <c r="B188" s="308">
        <v>2260336</v>
      </c>
      <c r="C188" s="283"/>
      <c r="D188" s="231">
        <f>H188</f>
        <v>0</v>
      </c>
      <c r="E188" s="217">
        <f t="shared" si="64"/>
        <v>0</v>
      </c>
      <c r="F188" s="81" t="e">
        <f t="shared" si="51"/>
        <v>#DIV/0!</v>
      </c>
      <c r="G188" s="231"/>
      <c r="H188" s="231"/>
      <c r="I188" s="231" t="e">
        <f t="shared" si="48"/>
        <v>#DIV/0!</v>
      </c>
      <c r="J188" s="29">
        <f>G188-H188</f>
        <v>0</v>
      </c>
      <c r="K188" s="22">
        <f>C188</f>
        <v>0</v>
      </c>
      <c r="L188" s="268"/>
      <c r="M188" s="22">
        <f t="shared" si="43"/>
        <v>0</v>
      </c>
      <c r="N188" s="269"/>
      <c r="O188" s="269"/>
      <c r="P188" s="269"/>
      <c r="Q188" s="270"/>
      <c r="R188" s="270"/>
      <c r="S188" s="270"/>
      <c r="T188" s="270"/>
      <c r="U188" s="284"/>
      <c r="V188" s="284"/>
      <c r="W188" s="284"/>
      <c r="X188" s="284"/>
      <c r="Y188" s="284"/>
      <c r="Z188" s="284"/>
      <c r="AA188" s="284"/>
      <c r="AB188" s="284"/>
      <c r="AC188" s="284"/>
      <c r="AD188" s="284"/>
      <c r="AE188" s="284"/>
      <c r="AF188" s="284"/>
      <c r="AG188" s="284"/>
      <c r="AH188" s="284"/>
      <c r="AI188" s="284"/>
      <c r="AJ188" s="284"/>
      <c r="AK188" s="284"/>
      <c r="AL188" s="284"/>
      <c r="AM188" s="284"/>
      <c r="AN188" s="284"/>
      <c r="AO188" s="284"/>
      <c r="AP188" s="284"/>
      <c r="AQ188" s="284"/>
      <c r="AR188" s="284"/>
      <c r="AS188" s="284"/>
      <c r="AT188" s="284"/>
      <c r="AU188" s="284"/>
      <c r="AV188" s="284"/>
      <c r="AW188" s="284"/>
      <c r="AX188" s="285"/>
      <c r="AY188" s="285"/>
      <c r="AZ188" s="285"/>
      <c r="BA188" s="285"/>
      <c r="BB188" s="285"/>
    </row>
    <row r="189" spans="1:54" s="299" customFormat="1" ht="22.5" customHeight="1" x14ac:dyDescent="0.3">
      <c r="A189" s="418" t="s">
        <v>190</v>
      </c>
      <c r="B189" s="334">
        <v>2260382</v>
      </c>
      <c r="C189" s="290"/>
      <c r="D189" s="293">
        <f>H189</f>
        <v>0</v>
      </c>
      <c r="E189" s="217">
        <f t="shared" si="64"/>
        <v>0</v>
      </c>
      <c r="F189" s="81" t="e">
        <f t="shared" si="51"/>
        <v>#DIV/0!</v>
      </c>
      <c r="G189" s="293"/>
      <c r="H189" s="293"/>
      <c r="I189" s="293" t="e">
        <f t="shared" si="48"/>
        <v>#DIV/0!</v>
      </c>
      <c r="J189" s="29">
        <f>G189-H189</f>
        <v>0</v>
      </c>
      <c r="K189" s="22">
        <f>C189</f>
        <v>0</v>
      </c>
      <c r="L189" s="294"/>
      <c r="M189" s="22">
        <f t="shared" si="43"/>
        <v>0</v>
      </c>
      <c r="N189" s="295"/>
      <c r="O189" s="295"/>
      <c r="P189" s="295"/>
      <c r="Q189" s="296"/>
      <c r="R189" s="296"/>
      <c r="S189" s="296"/>
      <c r="T189" s="296"/>
      <c r="U189" s="297"/>
      <c r="V189" s="297"/>
      <c r="W189" s="297"/>
      <c r="X189" s="297"/>
      <c r="Y189" s="297"/>
      <c r="Z189" s="297"/>
      <c r="AA189" s="297"/>
      <c r="AB189" s="297"/>
      <c r="AC189" s="297"/>
      <c r="AD189" s="297"/>
      <c r="AE189" s="297"/>
      <c r="AF189" s="297"/>
      <c r="AG189" s="297"/>
      <c r="AH189" s="297"/>
      <c r="AI189" s="297"/>
      <c r="AJ189" s="297"/>
      <c r="AK189" s="297"/>
      <c r="AL189" s="297"/>
      <c r="AM189" s="297"/>
      <c r="AN189" s="297"/>
      <c r="AO189" s="297"/>
      <c r="AP189" s="297"/>
      <c r="AQ189" s="297"/>
      <c r="AR189" s="297"/>
      <c r="AS189" s="297"/>
      <c r="AT189" s="297"/>
      <c r="AU189" s="297"/>
      <c r="AV189" s="297"/>
      <c r="AW189" s="297"/>
      <c r="AX189" s="298"/>
      <c r="AY189" s="298"/>
      <c r="AZ189" s="298"/>
      <c r="BA189" s="298"/>
      <c r="BB189" s="298"/>
    </row>
    <row r="190" spans="1:54" s="306" customFormat="1" ht="21.75" customHeight="1" x14ac:dyDescent="0.25">
      <c r="A190" s="279" t="s">
        <v>40</v>
      </c>
      <c r="B190" s="489" t="s">
        <v>191</v>
      </c>
      <c r="C190" s="372">
        <f>SUM(C191:C198)</f>
        <v>0</v>
      </c>
      <c r="D190" s="372">
        <f>SUM(D191:D198)</f>
        <v>0</v>
      </c>
      <c r="E190" s="372">
        <f>SUM(E191:E198)</f>
        <v>0</v>
      </c>
      <c r="F190" s="372" t="e">
        <f t="shared" ref="F190:P190" si="66">SUM(F191:F198)</f>
        <v>#DIV/0!</v>
      </c>
      <c r="G190" s="372">
        <f t="shared" si="66"/>
        <v>0</v>
      </c>
      <c r="H190" s="372">
        <f t="shared" si="66"/>
        <v>0</v>
      </c>
      <c r="I190" s="372" t="e">
        <f t="shared" si="66"/>
        <v>#DIV/0!</v>
      </c>
      <c r="J190" s="372">
        <f t="shared" si="66"/>
        <v>0</v>
      </c>
      <c r="K190" s="372">
        <f t="shared" si="66"/>
        <v>0</v>
      </c>
      <c r="L190" s="372">
        <f t="shared" si="66"/>
        <v>0</v>
      </c>
      <c r="M190" s="372">
        <f t="shared" si="66"/>
        <v>0</v>
      </c>
      <c r="N190" s="372">
        <f t="shared" si="66"/>
        <v>0</v>
      </c>
      <c r="O190" s="372">
        <f t="shared" si="66"/>
        <v>0</v>
      </c>
      <c r="P190" s="372">
        <f t="shared" si="66"/>
        <v>0</v>
      </c>
      <c r="Q190" s="234"/>
      <c r="R190" s="234"/>
      <c r="S190" s="234"/>
      <c r="T190" s="234"/>
      <c r="U190" s="234"/>
      <c r="V190" s="234"/>
      <c r="W190" s="234"/>
      <c r="X190" s="234"/>
      <c r="Y190" s="234"/>
      <c r="Z190" s="234"/>
      <c r="AA190" s="234"/>
      <c r="AB190" s="234"/>
      <c r="AC190" s="234"/>
      <c r="AD190" s="234"/>
      <c r="AE190" s="234"/>
      <c r="AF190" s="234"/>
      <c r="AG190" s="234"/>
      <c r="AH190" s="234"/>
      <c r="AI190" s="234"/>
      <c r="AJ190" s="234"/>
      <c r="AK190" s="234"/>
      <c r="AL190" s="234"/>
      <c r="AM190" s="234"/>
      <c r="AN190" s="234"/>
      <c r="AO190" s="234"/>
      <c r="AP190" s="234"/>
      <c r="AQ190" s="234"/>
      <c r="AR190" s="234"/>
      <c r="AS190" s="234"/>
      <c r="AT190" s="234"/>
      <c r="AU190" s="234"/>
      <c r="AV190" s="234"/>
      <c r="AW190" s="234"/>
      <c r="AX190" s="305"/>
      <c r="AY190" s="305"/>
      <c r="AZ190" s="305"/>
      <c r="BA190" s="305"/>
      <c r="BB190" s="305"/>
    </row>
    <row r="191" spans="1:54" s="460" customFormat="1" ht="21.75" customHeight="1" x14ac:dyDescent="0.3">
      <c r="A191" s="450" t="s">
        <v>192</v>
      </c>
      <c r="B191" s="490">
        <v>3100004</v>
      </c>
      <c r="C191" s="491"/>
      <c r="D191" s="231">
        <f t="shared" ref="D191:D198" si="67">H191</f>
        <v>0</v>
      </c>
      <c r="E191" s="217">
        <f t="shared" si="64"/>
        <v>0</v>
      </c>
      <c r="F191" s="81" t="e">
        <f t="shared" si="51"/>
        <v>#DIV/0!</v>
      </c>
      <c r="G191" s="491"/>
      <c r="H191" s="491"/>
      <c r="I191" s="231" t="e">
        <f t="shared" si="48"/>
        <v>#DIV/0!</v>
      </c>
      <c r="J191" s="459"/>
      <c r="K191" s="22"/>
      <c r="L191" s="232"/>
      <c r="M191" s="22"/>
      <c r="N191" s="233"/>
      <c r="O191" s="233"/>
      <c r="P191" s="233"/>
      <c r="Q191" s="234"/>
      <c r="R191" s="234"/>
      <c r="S191" s="234"/>
      <c r="T191" s="234"/>
      <c r="U191" s="234"/>
      <c r="V191" s="234"/>
      <c r="W191" s="234"/>
      <c r="X191" s="234"/>
      <c r="Y191" s="234"/>
      <c r="Z191" s="234"/>
      <c r="AA191" s="234"/>
      <c r="AB191" s="234"/>
      <c r="AC191" s="234"/>
      <c r="AD191" s="234"/>
      <c r="AE191" s="234"/>
      <c r="AF191" s="234"/>
      <c r="AG191" s="234"/>
      <c r="AH191" s="234"/>
      <c r="AI191" s="234"/>
      <c r="AJ191" s="234"/>
      <c r="AK191" s="234"/>
      <c r="AL191" s="234"/>
      <c r="AM191" s="234"/>
      <c r="AN191" s="234"/>
      <c r="AO191" s="234"/>
      <c r="AP191" s="234"/>
      <c r="AQ191" s="234"/>
      <c r="AR191" s="234"/>
      <c r="AS191" s="234"/>
      <c r="AT191" s="234"/>
      <c r="AU191" s="234"/>
      <c r="AV191" s="234"/>
      <c r="AW191" s="234"/>
      <c r="AX191" s="234"/>
      <c r="AY191" s="234"/>
      <c r="AZ191" s="234"/>
      <c r="BA191" s="234"/>
      <c r="BB191" s="234"/>
    </row>
    <row r="192" spans="1:54" s="286" customFormat="1" ht="31.5" x14ac:dyDescent="0.3">
      <c r="A192" s="450" t="s">
        <v>193</v>
      </c>
      <c r="B192" s="490">
        <v>3100014</v>
      </c>
      <c r="C192" s="419"/>
      <c r="D192" s="231">
        <f t="shared" si="67"/>
        <v>0</v>
      </c>
      <c r="E192" s="217">
        <f t="shared" si="64"/>
        <v>0</v>
      </c>
      <c r="F192" s="81" t="e">
        <f t="shared" si="51"/>
        <v>#DIV/0!</v>
      </c>
      <c r="G192" s="231"/>
      <c r="H192" s="231"/>
      <c r="I192" s="231" t="e">
        <f t="shared" si="48"/>
        <v>#DIV/0!</v>
      </c>
      <c r="J192" s="29">
        <f>G192-H192</f>
        <v>0</v>
      </c>
      <c r="K192" s="22">
        <f>C192</f>
        <v>0</v>
      </c>
      <c r="L192" s="268"/>
      <c r="M192" s="22">
        <f t="shared" si="43"/>
        <v>0</v>
      </c>
      <c r="N192" s="269"/>
      <c r="O192" s="269"/>
      <c r="P192" s="269"/>
      <c r="Q192" s="270"/>
      <c r="R192" s="270"/>
      <c r="S192" s="270"/>
      <c r="T192" s="270"/>
      <c r="U192" s="284"/>
      <c r="V192" s="284"/>
      <c r="W192" s="284"/>
      <c r="X192" s="284"/>
      <c r="Y192" s="284"/>
      <c r="Z192" s="284"/>
      <c r="AA192" s="284"/>
      <c r="AB192" s="284"/>
      <c r="AC192" s="284"/>
      <c r="AD192" s="284"/>
      <c r="AE192" s="284"/>
      <c r="AF192" s="284"/>
      <c r="AG192" s="284"/>
      <c r="AH192" s="284"/>
      <c r="AI192" s="284"/>
      <c r="AJ192" s="284"/>
      <c r="AK192" s="284"/>
      <c r="AL192" s="284"/>
      <c r="AM192" s="284"/>
      <c r="AN192" s="284"/>
      <c r="AO192" s="284"/>
      <c r="AP192" s="284"/>
      <c r="AQ192" s="284"/>
      <c r="AR192" s="284"/>
      <c r="AS192" s="284"/>
      <c r="AT192" s="284"/>
      <c r="AU192" s="284"/>
      <c r="AV192" s="284"/>
      <c r="AW192" s="284"/>
      <c r="AX192" s="285"/>
      <c r="AY192" s="285"/>
      <c r="AZ192" s="285"/>
      <c r="BA192" s="285"/>
      <c r="BB192" s="285"/>
    </row>
    <row r="193" spans="1:54" s="286" customFormat="1" ht="18.75" x14ac:dyDescent="0.3">
      <c r="A193" s="450" t="s">
        <v>194</v>
      </c>
      <c r="B193" s="334">
        <v>3100016</v>
      </c>
      <c r="C193" s="419"/>
      <c r="D193" s="231">
        <f t="shared" si="67"/>
        <v>0</v>
      </c>
      <c r="E193" s="217">
        <f t="shared" si="64"/>
        <v>0</v>
      </c>
      <c r="F193" s="81" t="e">
        <f t="shared" si="51"/>
        <v>#DIV/0!</v>
      </c>
      <c r="G193" s="231"/>
      <c r="H193" s="231"/>
      <c r="I193" s="231" t="e">
        <f t="shared" si="48"/>
        <v>#DIV/0!</v>
      </c>
      <c r="J193" s="29"/>
      <c r="K193" s="22"/>
      <c r="L193" s="268"/>
      <c r="M193" s="22"/>
      <c r="N193" s="269"/>
      <c r="O193" s="269"/>
      <c r="P193" s="269"/>
      <c r="Q193" s="270"/>
      <c r="R193" s="270"/>
      <c r="S193" s="270"/>
      <c r="T193" s="270"/>
      <c r="U193" s="284"/>
      <c r="V193" s="284"/>
      <c r="W193" s="284"/>
      <c r="X193" s="284"/>
      <c r="Y193" s="284"/>
      <c r="Z193" s="284"/>
      <c r="AA193" s="284"/>
      <c r="AB193" s="284"/>
      <c r="AC193" s="284"/>
      <c r="AD193" s="284"/>
      <c r="AE193" s="284"/>
      <c r="AF193" s="284"/>
      <c r="AG193" s="284"/>
      <c r="AH193" s="284"/>
      <c r="AI193" s="284"/>
      <c r="AJ193" s="284"/>
      <c r="AK193" s="284"/>
      <c r="AL193" s="284"/>
      <c r="AM193" s="284"/>
      <c r="AN193" s="284"/>
      <c r="AO193" s="284"/>
      <c r="AP193" s="284"/>
      <c r="AQ193" s="284"/>
      <c r="AR193" s="284"/>
      <c r="AS193" s="284"/>
      <c r="AT193" s="284"/>
      <c r="AU193" s="284"/>
      <c r="AV193" s="284"/>
      <c r="AW193" s="284"/>
      <c r="AX193" s="285"/>
      <c r="AY193" s="285"/>
      <c r="AZ193" s="285"/>
      <c r="BA193" s="285"/>
      <c r="BB193" s="285"/>
    </row>
    <row r="194" spans="1:54" s="286" customFormat="1" ht="18.75" x14ac:dyDescent="0.3">
      <c r="A194" s="450" t="s">
        <v>195</v>
      </c>
      <c r="B194" s="334">
        <v>3100020</v>
      </c>
      <c r="C194" s="419"/>
      <c r="D194" s="231">
        <f t="shared" si="67"/>
        <v>0</v>
      </c>
      <c r="E194" s="217">
        <f t="shared" si="64"/>
        <v>0</v>
      </c>
      <c r="F194" s="81" t="e">
        <f t="shared" si="51"/>
        <v>#DIV/0!</v>
      </c>
      <c r="G194" s="231"/>
      <c r="H194" s="231"/>
      <c r="I194" s="231" t="e">
        <f t="shared" si="48"/>
        <v>#DIV/0!</v>
      </c>
      <c r="J194" s="29"/>
      <c r="K194" s="22"/>
      <c r="L194" s="268"/>
      <c r="M194" s="22"/>
      <c r="N194" s="269"/>
      <c r="O194" s="269"/>
      <c r="P194" s="269"/>
      <c r="Q194" s="270"/>
      <c r="R194" s="270"/>
      <c r="S194" s="270"/>
      <c r="T194" s="270"/>
      <c r="U194" s="284"/>
      <c r="V194" s="284"/>
      <c r="W194" s="284"/>
      <c r="X194" s="284"/>
      <c r="Y194" s="284"/>
      <c r="Z194" s="284"/>
      <c r="AA194" s="284"/>
      <c r="AB194" s="284"/>
      <c r="AC194" s="284"/>
      <c r="AD194" s="284"/>
      <c r="AE194" s="284"/>
      <c r="AF194" s="284"/>
      <c r="AG194" s="284"/>
      <c r="AH194" s="284"/>
      <c r="AI194" s="284"/>
      <c r="AJ194" s="284"/>
      <c r="AK194" s="284"/>
      <c r="AL194" s="284"/>
      <c r="AM194" s="284"/>
      <c r="AN194" s="284"/>
      <c r="AO194" s="284"/>
      <c r="AP194" s="284"/>
      <c r="AQ194" s="284"/>
      <c r="AR194" s="284"/>
      <c r="AS194" s="284"/>
      <c r="AT194" s="284"/>
      <c r="AU194" s="284"/>
      <c r="AV194" s="284"/>
      <c r="AW194" s="284"/>
      <c r="AX194" s="285"/>
      <c r="AY194" s="285"/>
      <c r="AZ194" s="285"/>
      <c r="BA194" s="285"/>
      <c r="BB194" s="285"/>
    </row>
    <row r="195" spans="1:54" s="286" customFormat="1" ht="18.75" x14ac:dyDescent="0.3">
      <c r="A195" s="450" t="s">
        <v>196</v>
      </c>
      <c r="B195" s="490">
        <v>3100026</v>
      </c>
      <c r="C195" s="419"/>
      <c r="D195" s="231">
        <f t="shared" si="67"/>
        <v>0</v>
      </c>
      <c r="E195" s="217">
        <f t="shared" si="64"/>
        <v>0</v>
      </c>
      <c r="F195" s="81" t="e">
        <f t="shared" si="51"/>
        <v>#DIV/0!</v>
      </c>
      <c r="G195" s="231"/>
      <c r="H195" s="231"/>
      <c r="I195" s="231" t="e">
        <f t="shared" si="48"/>
        <v>#DIV/0!</v>
      </c>
      <c r="J195" s="29"/>
      <c r="K195" s="22"/>
      <c r="L195" s="268"/>
      <c r="M195" s="22"/>
      <c r="N195" s="269"/>
      <c r="O195" s="269"/>
      <c r="P195" s="269"/>
      <c r="Q195" s="270"/>
      <c r="R195" s="270"/>
      <c r="S195" s="270"/>
      <c r="T195" s="270"/>
      <c r="U195" s="284"/>
      <c r="V195" s="284"/>
      <c r="W195" s="284"/>
      <c r="X195" s="284"/>
      <c r="Y195" s="284"/>
      <c r="Z195" s="284"/>
      <c r="AA195" s="284"/>
      <c r="AB195" s="284"/>
      <c r="AC195" s="284"/>
      <c r="AD195" s="284"/>
      <c r="AE195" s="284"/>
      <c r="AF195" s="284"/>
      <c r="AG195" s="284"/>
      <c r="AH195" s="284"/>
      <c r="AI195" s="284"/>
      <c r="AJ195" s="284"/>
      <c r="AK195" s="284"/>
      <c r="AL195" s="284"/>
      <c r="AM195" s="284"/>
      <c r="AN195" s="284"/>
      <c r="AO195" s="284"/>
      <c r="AP195" s="284"/>
      <c r="AQ195" s="284"/>
      <c r="AR195" s="284"/>
      <c r="AS195" s="284"/>
      <c r="AT195" s="284"/>
      <c r="AU195" s="284"/>
      <c r="AV195" s="284"/>
      <c r="AW195" s="284"/>
      <c r="AX195" s="285"/>
      <c r="AY195" s="285"/>
      <c r="AZ195" s="285"/>
      <c r="BA195" s="285"/>
      <c r="BB195" s="285"/>
    </row>
    <row r="196" spans="1:54" s="286" customFormat="1" ht="18.75" x14ac:dyDescent="0.3">
      <c r="A196" s="450" t="s">
        <v>44</v>
      </c>
      <c r="B196" s="490">
        <v>3100035</v>
      </c>
      <c r="C196" s="419"/>
      <c r="D196" s="231">
        <f t="shared" si="67"/>
        <v>0</v>
      </c>
      <c r="E196" s="217">
        <f t="shared" si="64"/>
        <v>0</v>
      </c>
      <c r="F196" s="81" t="e">
        <f t="shared" si="51"/>
        <v>#DIV/0!</v>
      </c>
      <c r="G196" s="231"/>
      <c r="H196" s="231"/>
      <c r="I196" s="231" t="e">
        <f t="shared" si="48"/>
        <v>#DIV/0!</v>
      </c>
      <c r="J196" s="29"/>
      <c r="K196" s="22"/>
      <c r="L196" s="268"/>
      <c r="M196" s="22"/>
      <c r="N196" s="269"/>
      <c r="O196" s="269"/>
      <c r="P196" s="269"/>
      <c r="Q196" s="270"/>
      <c r="R196" s="270"/>
      <c r="S196" s="270"/>
      <c r="T196" s="270"/>
      <c r="U196" s="284"/>
      <c r="V196" s="284"/>
      <c r="W196" s="284"/>
      <c r="X196" s="284"/>
      <c r="Y196" s="284"/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4"/>
      <c r="AK196" s="284"/>
      <c r="AL196" s="284"/>
      <c r="AM196" s="284"/>
      <c r="AN196" s="284"/>
      <c r="AO196" s="284"/>
      <c r="AP196" s="284"/>
      <c r="AQ196" s="284"/>
      <c r="AR196" s="284"/>
      <c r="AS196" s="284"/>
      <c r="AT196" s="284"/>
      <c r="AU196" s="284"/>
      <c r="AV196" s="284"/>
      <c r="AW196" s="284"/>
      <c r="AX196" s="285"/>
      <c r="AY196" s="285"/>
      <c r="AZ196" s="285"/>
      <c r="BA196" s="285"/>
      <c r="BB196" s="285"/>
    </row>
    <row r="197" spans="1:54" s="399" customFormat="1" ht="18.75" x14ac:dyDescent="0.3">
      <c r="A197" s="450" t="s">
        <v>197</v>
      </c>
      <c r="B197" s="334">
        <v>3100039</v>
      </c>
      <c r="C197" s="419"/>
      <c r="D197" s="231">
        <f t="shared" si="67"/>
        <v>0</v>
      </c>
      <c r="E197" s="217">
        <f t="shared" si="64"/>
        <v>0</v>
      </c>
      <c r="F197" s="81" t="e">
        <f t="shared" si="51"/>
        <v>#DIV/0!</v>
      </c>
      <c r="G197" s="217"/>
      <c r="H197" s="217"/>
      <c r="I197" s="231" t="e">
        <f t="shared" si="48"/>
        <v>#DIV/0!</v>
      </c>
      <c r="J197" s="29">
        <f>G197-H197</f>
        <v>0</v>
      </c>
      <c r="K197" s="22">
        <f>C197</f>
        <v>0</v>
      </c>
      <c r="L197" s="394"/>
      <c r="M197" s="22">
        <f t="shared" si="43"/>
        <v>0</v>
      </c>
      <c r="N197" s="395"/>
      <c r="O197" s="395"/>
      <c r="P197" s="395"/>
      <c r="Q197" s="396"/>
      <c r="R197" s="396"/>
      <c r="S197" s="396"/>
      <c r="T197" s="396"/>
      <c r="U197" s="397"/>
      <c r="V197" s="397"/>
      <c r="W197" s="397"/>
      <c r="X197" s="397"/>
      <c r="Y197" s="397"/>
      <c r="Z197" s="397"/>
      <c r="AA197" s="397"/>
      <c r="AB197" s="397"/>
      <c r="AC197" s="397"/>
      <c r="AD197" s="397"/>
      <c r="AE197" s="397"/>
      <c r="AF197" s="397"/>
      <c r="AG197" s="397"/>
      <c r="AH197" s="397"/>
      <c r="AI197" s="397"/>
      <c r="AJ197" s="397"/>
      <c r="AK197" s="397"/>
      <c r="AL197" s="397"/>
      <c r="AM197" s="397"/>
      <c r="AN197" s="397"/>
      <c r="AO197" s="397"/>
      <c r="AP197" s="397"/>
      <c r="AQ197" s="397"/>
      <c r="AR197" s="397"/>
      <c r="AS197" s="397"/>
      <c r="AT197" s="397"/>
      <c r="AU197" s="397"/>
      <c r="AV197" s="397"/>
      <c r="AW197" s="397"/>
      <c r="AX197" s="398"/>
      <c r="AY197" s="398"/>
      <c r="AZ197" s="398"/>
      <c r="BA197" s="398"/>
      <c r="BB197" s="398"/>
    </row>
    <row r="198" spans="1:54" s="492" customFormat="1" ht="18.75" x14ac:dyDescent="0.3">
      <c r="A198" s="309" t="s">
        <v>198</v>
      </c>
      <c r="B198" s="367">
        <v>3100121</v>
      </c>
      <c r="C198" s="421"/>
      <c r="D198" s="231">
        <f t="shared" si="67"/>
        <v>0</v>
      </c>
      <c r="E198" s="217">
        <f t="shared" si="64"/>
        <v>0</v>
      </c>
      <c r="F198" s="81" t="e">
        <f t="shared" si="51"/>
        <v>#DIV/0!</v>
      </c>
      <c r="G198" s="231"/>
      <c r="H198" s="231"/>
      <c r="I198" s="231" t="e">
        <f t="shared" si="48"/>
        <v>#DIV/0!</v>
      </c>
      <c r="J198" s="29">
        <f>G198-H198</f>
        <v>0</v>
      </c>
      <c r="K198" s="22">
        <f>C198</f>
        <v>0</v>
      </c>
      <c r="L198" s="268"/>
      <c r="M198" s="22">
        <f t="shared" si="43"/>
        <v>0</v>
      </c>
      <c r="N198" s="269"/>
      <c r="O198" s="269"/>
      <c r="P198" s="269"/>
      <c r="Q198" s="270"/>
      <c r="R198" s="270"/>
      <c r="S198" s="270"/>
      <c r="T198" s="270"/>
      <c r="U198" s="284"/>
      <c r="V198" s="284"/>
      <c r="W198" s="284"/>
      <c r="X198" s="284"/>
      <c r="Y198" s="284"/>
      <c r="Z198" s="284"/>
      <c r="AA198" s="284"/>
      <c r="AB198" s="284"/>
      <c r="AC198" s="284"/>
      <c r="AD198" s="284"/>
      <c r="AE198" s="284"/>
      <c r="AF198" s="284"/>
      <c r="AG198" s="284"/>
      <c r="AH198" s="284"/>
      <c r="AI198" s="284"/>
      <c r="AJ198" s="284"/>
      <c r="AK198" s="284"/>
      <c r="AL198" s="284"/>
      <c r="AM198" s="284"/>
      <c r="AN198" s="284"/>
      <c r="AO198" s="284"/>
      <c r="AP198" s="284"/>
      <c r="AQ198" s="284"/>
      <c r="AR198" s="284"/>
      <c r="AS198" s="284"/>
      <c r="AT198" s="284"/>
      <c r="AU198" s="284"/>
      <c r="AV198" s="284"/>
      <c r="AW198" s="284"/>
      <c r="AX198" s="284"/>
      <c r="AY198" s="284"/>
      <c r="AZ198" s="284"/>
      <c r="BA198" s="284"/>
      <c r="BB198" s="284"/>
    </row>
    <row r="199" spans="1:54" s="492" customFormat="1" ht="18.75" x14ac:dyDescent="0.3">
      <c r="A199" s="279" t="s">
        <v>45</v>
      </c>
      <c r="B199" s="404">
        <v>340</v>
      </c>
      <c r="C199" s="405">
        <f>SUM(C200)</f>
        <v>0</v>
      </c>
      <c r="D199" s="405">
        <f>SUM(D200)</f>
        <v>0</v>
      </c>
      <c r="E199" s="405">
        <f>SUM(E200)</f>
        <v>0</v>
      </c>
      <c r="F199" s="111"/>
      <c r="G199" s="493"/>
      <c r="H199" s="493"/>
      <c r="I199" s="493"/>
      <c r="J199" s="29"/>
      <c r="K199" s="22"/>
      <c r="L199" s="268"/>
      <c r="M199" s="22"/>
      <c r="N199" s="269"/>
      <c r="O199" s="269"/>
      <c r="P199" s="269"/>
      <c r="Q199" s="270"/>
      <c r="R199" s="270"/>
      <c r="S199" s="270"/>
      <c r="T199" s="270"/>
      <c r="U199" s="284"/>
      <c r="V199" s="284"/>
      <c r="W199" s="284"/>
      <c r="X199" s="284"/>
      <c r="Y199" s="284"/>
      <c r="Z199" s="284"/>
      <c r="AA199" s="284"/>
      <c r="AB199" s="284"/>
      <c r="AC199" s="284"/>
      <c r="AD199" s="284"/>
      <c r="AE199" s="284"/>
      <c r="AF199" s="284"/>
      <c r="AG199" s="284"/>
      <c r="AH199" s="284"/>
      <c r="AI199" s="284"/>
      <c r="AJ199" s="284"/>
      <c r="AK199" s="284"/>
      <c r="AL199" s="284"/>
      <c r="AM199" s="284"/>
      <c r="AN199" s="284"/>
      <c r="AO199" s="284"/>
      <c r="AP199" s="284"/>
      <c r="AQ199" s="284"/>
      <c r="AR199" s="284"/>
      <c r="AS199" s="284"/>
      <c r="AT199" s="284"/>
      <c r="AU199" s="284"/>
      <c r="AV199" s="284"/>
      <c r="AW199" s="284"/>
      <c r="AX199" s="284"/>
      <c r="AY199" s="284"/>
      <c r="AZ199" s="284"/>
      <c r="BA199" s="284"/>
      <c r="BB199" s="284"/>
    </row>
    <row r="200" spans="1:54" s="492" customFormat="1" ht="18.75" x14ac:dyDescent="0.3">
      <c r="A200" s="494" t="s">
        <v>199</v>
      </c>
      <c r="B200" s="367">
        <v>3450000</v>
      </c>
      <c r="C200" s="421"/>
      <c r="D200" s="231">
        <f>H200</f>
        <v>0</v>
      </c>
      <c r="E200" s="217">
        <f t="shared" si="64"/>
        <v>0</v>
      </c>
      <c r="F200" s="81" t="e">
        <f t="shared" si="51"/>
        <v>#DIV/0!</v>
      </c>
      <c r="G200" s="231"/>
      <c r="H200" s="231"/>
      <c r="I200" s="231" t="e">
        <f t="shared" si="48"/>
        <v>#DIV/0!</v>
      </c>
      <c r="J200" s="459"/>
      <c r="K200" s="22"/>
      <c r="L200" s="268"/>
      <c r="M200" s="22"/>
      <c r="N200" s="269"/>
      <c r="O200" s="269"/>
      <c r="P200" s="269"/>
      <c r="Q200" s="270"/>
      <c r="R200" s="270"/>
      <c r="S200" s="270"/>
      <c r="T200" s="270"/>
      <c r="U200" s="284"/>
      <c r="V200" s="284"/>
      <c r="W200" s="284"/>
      <c r="X200" s="284"/>
      <c r="Y200" s="284"/>
      <c r="Z200" s="284"/>
      <c r="AA200" s="284"/>
      <c r="AB200" s="284"/>
      <c r="AC200" s="284"/>
      <c r="AD200" s="284"/>
      <c r="AE200" s="284"/>
      <c r="AF200" s="284"/>
      <c r="AG200" s="284"/>
      <c r="AH200" s="284"/>
      <c r="AI200" s="284"/>
      <c r="AJ200" s="284"/>
      <c r="AK200" s="284"/>
      <c r="AL200" s="284"/>
      <c r="AM200" s="284"/>
      <c r="AN200" s="284"/>
      <c r="AO200" s="284"/>
      <c r="AP200" s="284"/>
      <c r="AQ200" s="284"/>
      <c r="AR200" s="284"/>
      <c r="AS200" s="284"/>
      <c r="AT200" s="284"/>
      <c r="AU200" s="284"/>
      <c r="AV200" s="284"/>
      <c r="AW200" s="284"/>
      <c r="AX200" s="284"/>
      <c r="AY200" s="284"/>
      <c r="AZ200" s="284"/>
      <c r="BA200" s="284"/>
      <c r="BB200" s="284"/>
    </row>
    <row r="201" spans="1:54" s="454" customFormat="1" ht="18.75" x14ac:dyDescent="0.3">
      <c r="A201" s="176" t="s">
        <v>200</v>
      </c>
      <c r="B201" s="482" t="s">
        <v>164</v>
      </c>
      <c r="C201" s="483">
        <f>C202+C204+C206</f>
        <v>0</v>
      </c>
      <c r="D201" s="483">
        <f>D202+D204+D206</f>
        <v>0</v>
      </c>
      <c r="E201" s="483">
        <f>E202+E204+E206</f>
        <v>0</v>
      </c>
      <c r="F201" s="171" t="e">
        <f t="shared" si="51"/>
        <v>#DIV/0!</v>
      </c>
      <c r="G201" s="483">
        <f>G202+G204+G206</f>
        <v>0</v>
      </c>
      <c r="H201" s="483">
        <f>H202+H204+H206</f>
        <v>0</v>
      </c>
      <c r="I201" s="483" t="e">
        <f t="shared" si="48"/>
        <v>#DIV/0!</v>
      </c>
      <c r="J201" s="29">
        <f t="shared" ref="J201:J220" si="68">G201-H201</f>
        <v>0</v>
      </c>
      <c r="K201" s="22">
        <f t="shared" ref="K201:K220" si="69">C201</f>
        <v>0</v>
      </c>
      <c r="L201" s="451"/>
      <c r="M201" s="22">
        <f t="shared" si="43"/>
        <v>0</v>
      </c>
      <c r="N201" s="452"/>
      <c r="O201" s="452"/>
      <c r="P201" s="452"/>
      <c r="Q201" s="409"/>
      <c r="R201" s="409"/>
      <c r="S201" s="409"/>
      <c r="T201" s="409"/>
      <c r="U201" s="409"/>
      <c r="V201" s="409"/>
      <c r="W201" s="409"/>
      <c r="X201" s="409"/>
      <c r="Y201" s="409"/>
      <c r="Z201" s="409"/>
      <c r="AA201" s="409"/>
      <c r="AB201" s="409"/>
      <c r="AC201" s="409"/>
      <c r="AD201" s="409"/>
      <c r="AE201" s="409"/>
      <c r="AF201" s="409"/>
      <c r="AG201" s="409"/>
      <c r="AH201" s="409"/>
      <c r="AI201" s="409"/>
      <c r="AJ201" s="409"/>
      <c r="AK201" s="409"/>
      <c r="AL201" s="409"/>
      <c r="AM201" s="409"/>
      <c r="AN201" s="409"/>
      <c r="AO201" s="409"/>
      <c r="AP201" s="409"/>
      <c r="AQ201" s="409"/>
      <c r="AR201" s="409"/>
      <c r="AS201" s="409"/>
      <c r="AT201" s="409"/>
      <c r="AU201" s="409"/>
      <c r="AV201" s="409"/>
      <c r="AW201" s="409"/>
      <c r="AX201" s="453"/>
      <c r="AY201" s="453"/>
      <c r="AZ201" s="453"/>
      <c r="BA201" s="453"/>
      <c r="BB201" s="453"/>
    </row>
    <row r="202" spans="1:54" s="462" customFormat="1" ht="21" customHeight="1" x14ac:dyDescent="0.3">
      <c r="A202" s="279" t="s">
        <v>34</v>
      </c>
      <c r="B202" s="495" t="s">
        <v>184</v>
      </c>
      <c r="C202" s="496">
        <f>C203</f>
        <v>0</v>
      </c>
      <c r="D202" s="496">
        <f>D203</f>
        <v>0</v>
      </c>
      <c r="E202" s="496">
        <f>E203</f>
        <v>0</v>
      </c>
      <c r="F202" s="111" t="e">
        <f t="shared" si="51"/>
        <v>#DIV/0!</v>
      </c>
      <c r="G202" s="496">
        <f>G203</f>
        <v>0</v>
      </c>
      <c r="H202" s="496">
        <f>H203</f>
        <v>0</v>
      </c>
      <c r="I202" s="496" t="e">
        <f t="shared" si="48"/>
        <v>#DIV/0!</v>
      </c>
      <c r="J202" s="29">
        <f t="shared" si="68"/>
        <v>0</v>
      </c>
      <c r="K202" s="22">
        <f t="shared" si="69"/>
        <v>0</v>
      </c>
      <c r="L202" s="407"/>
      <c r="M202" s="22">
        <f t="shared" si="43"/>
        <v>0</v>
      </c>
      <c r="N202" s="408"/>
      <c r="O202" s="408"/>
      <c r="P202" s="408"/>
      <c r="Q202" s="409"/>
      <c r="R202" s="409"/>
      <c r="S202" s="409"/>
      <c r="T202" s="409"/>
      <c r="U202" s="409"/>
      <c r="V202" s="409"/>
      <c r="W202" s="409"/>
      <c r="X202" s="409"/>
      <c r="Y202" s="409"/>
      <c r="Z202" s="409"/>
      <c r="AA202" s="409"/>
      <c r="AB202" s="409"/>
      <c r="AC202" s="409"/>
      <c r="AD202" s="409"/>
      <c r="AE202" s="409"/>
      <c r="AF202" s="409"/>
      <c r="AG202" s="409"/>
      <c r="AH202" s="409"/>
      <c r="AI202" s="409"/>
      <c r="AJ202" s="409"/>
      <c r="AK202" s="409"/>
      <c r="AL202" s="409"/>
      <c r="AM202" s="409"/>
      <c r="AN202" s="409"/>
      <c r="AO202" s="409"/>
      <c r="AP202" s="409"/>
      <c r="AQ202" s="409"/>
      <c r="AR202" s="409"/>
      <c r="AS202" s="409"/>
      <c r="AT202" s="409"/>
      <c r="AU202" s="409"/>
      <c r="AV202" s="409"/>
      <c r="AW202" s="409"/>
      <c r="AX202" s="461"/>
      <c r="AY202" s="461"/>
      <c r="AZ202" s="461"/>
      <c r="BA202" s="461"/>
      <c r="BB202" s="461"/>
    </row>
    <row r="203" spans="1:54" s="399" customFormat="1" ht="18.75" x14ac:dyDescent="0.3">
      <c r="A203" s="450" t="s">
        <v>201</v>
      </c>
      <c r="B203" s="313">
        <v>2250132</v>
      </c>
      <c r="C203" s="419"/>
      <c r="D203" s="217">
        <f>H203</f>
        <v>0</v>
      </c>
      <c r="E203" s="217">
        <f t="shared" ref="E203" si="70">C203-D203</f>
        <v>0</v>
      </c>
      <c r="F203" s="81" t="e">
        <f t="shared" si="51"/>
        <v>#DIV/0!</v>
      </c>
      <c r="G203" s="217"/>
      <c r="H203" s="217"/>
      <c r="I203" s="217" t="e">
        <f t="shared" si="48"/>
        <v>#DIV/0!</v>
      </c>
      <c r="J203" s="29">
        <f t="shared" si="68"/>
        <v>0</v>
      </c>
      <c r="K203" s="22">
        <f t="shared" si="69"/>
        <v>0</v>
      </c>
      <c r="L203" s="394"/>
      <c r="M203" s="22">
        <f t="shared" si="43"/>
        <v>0</v>
      </c>
      <c r="N203" s="395"/>
      <c r="O203" s="395"/>
      <c r="P203" s="395"/>
      <c r="Q203" s="396"/>
      <c r="R203" s="396"/>
      <c r="S203" s="396"/>
      <c r="T203" s="396"/>
      <c r="U203" s="397"/>
      <c r="V203" s="397"/>
      <c r="W203" s="397"/>
      <c r="X203" s="397"/>
      <c r="Y203" s="397"/>
      <c r="Z203" s="397"/>
      <c r="AA203" s="397"/>
      <c r="AB203" s="397"/>
      <c r="AC203" s="397"/>
      <c r="AD203" s="397"/>
      <c r="AE203" s="397"/>
      <c r="AF203" s="397"/>
      <c r="AG203" s="397"/>
      <c r="AH203" s="397"/>
      <c r="AI203" s="397"/>
      <c r="AJ203" s="397"/>
      <c r="AK203" s="397"/>
      <c r="AL203" s="397"/>
      <c r="AM203" s="397"/>
      <c r="AN203" s="397"/>
      <c r="AO203" s="397"/>
      <c r="AP203" s="397"/>
      <c r="AQ203" s="397"/>
      <c r="AR203" s="397"/>
      <c r="AS203" s="397"/>
      <c r="AT203" s="397"/>
      <c r="AU203" s="397"/>
      <c r="AV203" s="397"/>
      <c r="AW203" s="397"/>
      <c r="AX203" s="398"/>
      <c r="AY203" s="398"/>
      <c r="AZ203" s="398"/>
      <c r="BA203" s="398"/>
      <c r="BB203" s="398"/>
    </row>
    <row r="204" spans="1:54" s="462" customFormat="1" ht="20.25" customHeight="1" x14ac:dyDescent="0.3">
      <c r="A204" s="254" t="s">
        <v>36</v>
      </c>
      <c r="B204" s="404">
        <v>226</v>
      </c>
      <c r="C204" s="405">
        <f>C205</f>
        <v>0</v>
      </c>
      <c r="D204" s="405">
        <f>D205</f>
        <v>0</v>
      </c>
      <c r="E204" s="405">
        <f>E205</f>
        <v>0</v>
      </c>
      <c r="F204" s="111" t="e">
        <f t="shared" si="51"/>
        <v>#DIV/0!</v>
      </c>
      <c r="G204" s="405">
        <f>G205</f>
        <v>0</v>
      </c>
      <c r="H204" s="405">
        <f>H205</f>
        <v>0</v>
      </c>
      <c r="I204" s="405" t="e">
        <f t="shared" si="48"/>
        <v>#DIV/0!</v>
      </c>
      <c r="J204" s="29">
        <f t="shared" si="68"/>
        <v>0</v>
      </c>
      <c r="K204" s="22">
        <f t="shared" si="69"/>
        <v>0</v>
      </c>
      <c r="L204" s="407"/>
      <c r="M204" s="22">
        <f t="shared" ref="M204:M278" si="71">K204-L204</f>
        <v>0</v>
      </c>
      <c r="N204" s="408"/>
      <c r="O204" s="408"/>
      <c r="P204" s="452"/>
      <c r="Q204" s="409"/>
      <c r="R204" s="409"/>
      <c r="S204" s="409"/>
      <c r="T204" s="409"/>
      <c r="U204" s="409"/>
      <c r="V204" s="409"/>
      <c r="W204" s="409"/>
      <c r="X204" s="409"/>
      <c r="Y204" s="409"/>
      <c r="Z204" s="409"/>
      <c r="AA204" s="409"/>
      <c r="AB204" s="409"/>
      <c r="AC204" s="409"/>
      <c r="AD204" s="409"/>
      <c r="AE204" s="409"/>
      <c r="AF204" s="409"/>
      <c r="AG204" s="409"/>
      <c r="AH204" s="409"/>
      <c r="AI204" s="409"/>
      <c r="AJ204" s="409"/>
      <c r="AK204" s="409"/>
      <c r="AL204" s="409"/>
      <c r="AM204" s="409"/>
      <c r="AN204" s="409"/>
      <c r="AO204" s="409"/>
      <c r="AP204" s="409"/>
      <c r="AQ204" s="409"/>
      <c r="AR204" s="409"/>
      <c r="AS204" s="409"/>
      <c r="AT204" s="409"/>
      <c r="AU204" s="409"/>
      <c r="AV204" s="409"/>
      <c r="AW204" s="409"/>
      <c r="AX204" s="461"/>
      <c r="AY204" s="461"/>
      <c r="AZ204" s="461"/>
      <c r="BA204" s="461"/>
      <c r="BB204" s="461"/>
    </row>
    <row r="205" spans="1:54" s="488" customFormat="1" ht="18.75" x14ac:dyDescent="0.3">
      <c r="A205" s="497" t="s">
        <v>188</v>
      </c>
      <c r="B205" s="313">
        <v>2260048</v>
      </c>
      <c r="C205" s="419"/>
      <c r="D205" s="293">
        <f>H205</f>
        <v>0</v>
      </c>
      <c r="E205" s="217">
        <f t="shared" ref="E205" si="72">C205-D205</f>
        <v>0</v>
      </c>
      <c r="F205" s="81" t="e">
        <f t="shared" si="51"/>
        <v>#DIV/0!</v>
      </c>
      <c r="G205" s="293"/>
      <c r="H205" s="293"/>
      <c r="I205" s="293" t="e">
        <f t="shared" si="48"/>
        <v>#DIV/0!</v>
      </c>
      <c r="J205" s="29">
        <f t="shared" si="68"/>
        <v>0</v>
      </c>
      <c r="K205" s="22">
        <f t="shared" si="69"/>
        <v>0</v>
      </c>
      <c r="L205" s="378"/>
      <c r="M205" s="22">
        <f t="shared" si="71"/>
        <v>0</v>
      </c>
      <c r="N205" s="379"/>
      <c r="O205" s="379"/>
      <c r="P205" s="379"/>
      <c r="Q205" s="380"/>
      <c r="R205" s="380"/>
      <c r="S205" s="380"/>
      <c r="T205" s="380"/>
      <c r="U205" s="381"/>
      <c r="V205" s="381"/>
      <c r="W205" s="381"/>
      <c r="X205" s="381"/>
      <c r="Y205" s="381"/>
      <c r="Z205" s="381"/>
      <c r="AA205" s="381"/>
      <c r="AB205" s="381"/>
      <c r="AC205" s="381"/>
      <c r="AD205" s="381"/>
      <c r="AE205" s="381"/>
      <c r="AF205" s="381"/>
      <c r="AG205" s="381"/>
      <c r="AH205" s="381"/>
      <c r="AI205" s="381"/>
      <c r="AJ205" s="381"/>
      <c r="AK205" s="381"/>
      <c r="AL205" s="381"/>
      <c r="AM205" s="381"/>
      <c r="AN205" s="381"/>
      <c r="AO205" s="381"/>
      <c r="AP205" s="381"/>
      <c r="AQ205" s="381"/>
      <c r="AR205" s="381"/>
      <c r="AS205" s="381"/>
      <c r="AT205" s="381"/>
      <c r="AU205" s="381"/>
      <c r="AV205" s="381"/>
      <c r="AW205" s="381"/>
      <c r="AX205" s="487"/>
      <c r="AY205" s="487"/>
      <c r="AZ205" s="487"/>
      <c r="BA205" s="487"/>
      <c r="BB205" s="487"/>
    </row>
    <row r="206" spans="1:54" s="306" customFormat="1" ht="19.5" customHeight="1" x14ac:dyDescent="0.3">
      <c r="A206" s="279" t="s">
        <v>40</v>
      </c>
      <c r="B206" s="404">
        <v>310</v>
      </c>
      <c r="C206" s="405">
        <f>C207</f>
        <v>0</v>
      </c>
      <c r="D206" s="405">
        <f>D207</f>
        <v>0</v>
      </c>
      <c r="E206" s="405">
        <f>E207</f>
        <v>0</v>
      </c>
      <c r="F206" s="111" t="e">
        <f t="shared" si="51"/>
        <v>#DIV/0!</v>
      </c>
      <c r="G206" s="405">
        <f>G207</f>
        <v>0</v>
      </c>
      <c r="H206" s="405">
        <f>H207</f>
        <v>0</v>
      </c>
      <c r="I206" s="405" t="e">
        <f t="shared" si="48"/>
        <v>#DIV/0!</v>
      </c>
      <c r="J206" s="29">
        <f t="shared" si="68"/>
        <v>0</v>
      </c>
      <c r="K206" s="22">
        <f t="shared" si="69"/>
        <v>0</v>
      </c>
      <c r="L206" s="303"/>
      <c r="M206" s="22">
        <f t="shared" si="71"/>
        <v>0</v>
      </c>
      <c r="N206" s="304"/>
      <c r="O206" s="304"/>
      <c r="P206" s="233"/>
      <c r="Q206" s="234"/>
      <c r="R206" s="234"/>
      <c r="S206" s="234"/>
      <c r="T206" s="234"/>
      <c r="U206" s="234"/>
      <c r="V206" s="234"/>
      <c r="W206" s="234"/>
      <c r="X206" s="234"/>
      <c r="Y206" s="234"/>
      <c r="Z206" s="234"/>
      <c r="AA206" s="234"/>
      <c r="AB206" s="234"/>
      <c r="AC206" s="234"/>
      <c r="AD206" s="234"/>
      <c r="AE206" s="234"/>
      <c r="AF206" s="234"/>
      <c r="AG206" s="234"/>
      <c r="AH206" s="234"/>
      <c r="AI206" s="234"/>
      <c r="AJ206" s="234"/>
      <c r="AK206" s="234"/>
      <c r="AL206" s="234"/>
      <c r="AM206" s="234"/>
      <c r="AN206" s="234"/>
      <c r="AO206" s="234"/>
      <c r="AP206" s="234"/>
      <c r="AQ206" s="234"/>
      <c r="AR206" s="234"/>
      <c r="AS206" s="234"/>
      <c r="AT206" s="234"/>
      <c r="AU206" s="234"/>
      <c r="AV206" s="234"/>
      <c r="AW206" s="234"/>
      <c r="AX206" s="305"/>
      <c r="AY206" s="305"/>
      <c r="AZ206" s="305"/>
      <c r="BA206" s="305"/>
      <c r="BB206" s="305"/>
    </row>
    <row r="207" spans="1:54" s="503" customFormat="1" ht="18.75" x14ac:dyDescent="0.3">
      <c r="A207" s="393" t="s">
        <v>196</v>
      </c>
      <c r="B207" s="266">
        <v>3100026</v>
      </c>
      <c r="C207" s="419"/>
      <c r="D207" s="345">
        <f>H207</f>
        <v>0</v>
      </c>
      <c r="E207" s="217">
        <f t="shared" ref="E207" si="73">C207-D207</f>
        <v>0</v>
      </c>
      <c r="F207" s="81" t="e">
        <f t="shared" si="51"/>
        <v>#DIV/0!</v>
      </c>
      <c r="G207" s="345"/>
      <c r="H207" s="345"/>
      <c r="I207" s="345" t="e">
        <f t="shared" si="48"/>
        <v>#DIV/0!</v>
      </c>
      <c r="J207" s="29">
        <f t="shared" si="68"/>
        <v>0</v>
      </c>
      <c r="K207" s="22">
        <f t="shared" si="69"/>
        <v>0</v>
      </c>
      <c r="L207" s="498"/>
      <c r="M207" s="22">
        <f t="shared" si="71"/>
        <v>0</v>
      </c>
      <c r="N207" s="499"/>
      <c r="O207" s="499"/>
      <c r="P207" s="499"/>
      <c r="Q207" s="500"/>
      <c r="R207" s="500"/>
      <c r="S207" s="500"/>
      <c r="T207" s="500"/>
      <c r="U207" s="501"/>
      <c r="V207" s="501"/>
      <c r="W207" s="501"/>
      <c r="X207" s="501"/>
      <c r="Y207" s="501"/>
      <c r="Z207" s="501"/>
      <c r="AA207" s="501"/>
      <c r="AB207" s="501"/>
      <c r="AC207" s="501"/>
      <c r="AD207" s="501"/>
      <c r="AE207" s="501"/>
      <c r="AF207" s="501"/>
      <c r="AG207" s="501"/>
      <c r="AH207" s="501"/>
      <c r="AI207" s="501"/>
      <c r="AJ207" s="501"/>
      <c r="AK207" s="501"/>
      <c r="AL207" s="501"/>
      <c r="AM207" s="501"/>
      <c r="AN207" s="501"/>
      <c r="AO207" s="501"/>
      <c r="AP207" s="501"/>
      <c r="AQ207" s="501"/>
      <c r="AR207" s="501"/>
      <c r="AS207" s="501"/>
      <c r="AT207" s="501"/>
      <c r="AU207" s="501"/>
      <c r="AV207" s="501"/>
      <c r="AW207" s="501"/>
      <c r="AX207" s="502"/>
      <c r="AY207" s="502"/>
      <c r="AZ207" s="502"/>
      <c r="BA207" s="502"/>
      <c r="BB207" s="502"/>
    </row>
    <row r="208" spans="1:54" s="454" customFormat="1" ht="18.75" x14ac:dyDescent="0.3">
      <c r="A208" s="176" t="s">
        <v>202</v>
      </c>
      <c r="B208" s="482" t="s">
        <v>175</v>
      </c>
      <c r="C208" s="483">
        <f>C209+C213+C211+C216</f>
        <v>0</v>
      </c>
      <c r="D208" s="483">
        <f>D209+D213+D211+D216</f>
        <v>0</v>
      </c>
      <c r="E208" s="483">
        <f>E209+E213+E211+E216</f>
        <v>0</v>
      </c>
      <c r="F208" s="171" t="e">
        <f t="shared" si="51"/>
        <v>#DIV/0!</v>
      </c>
      <c r="G208" s="483">
        <f>G209+G213+G211+G216</f>
        <v>0</v>
      </c>
      <c r="H208" s="483">
        <f>H209+H213+H211+H216</f>
        <v>0</v>
      </c>
      <c r="I208" s="483" t="e">
        <f t="shared" si="48"/>
        <v>#DIV/0!</v>
      </c>
      <c r="J208" s="29">
        <f t="shared" si="68"/>
        <v>0</v>
      </c>
      <c r="K208" s="22">
        <f t="shared" si="69"/>
        <v>0</v>
      </c>
      <c r="L208" s="451"/>
      <c r="M208" s="22">
        <f t="shared" si="71"/>
        <v>0</v>
      </c>
      <c r="N208" s="452"/>
      <c r="O208" s="452"/>
      <c r="P208" s="452"/>
      <c r="Q208" s="409"/>
      <c r="R208" s="409"/>
      <c r="S208" s="409"/>
      <c r="T208" s="409"/>
      <c r="U208" s="409"/>
      <c r="V208" s="409"/>
      <c r="W208" s="409"/>
      <c r="X208" s="409"/>
      <c r="Y208" s="409"/>
      <c r="Z208" s="409"/>
      <c r="AA208" s="409"/>
      <c r="AB208" s="409"/>
      <c r="AC208" s="409"/>
      <c r="AD208" s="409"/>
      <c r="AE208" s="409"/>
      <c r="AF208" s="409"/>
      <c r="AG208" s="409"/>
      <c r="AH208" s="409"/>
      <c r="AI208" s="409"/>
      <c r="AJ208" s="409"/>
      <c r="AK208" s="409"/>
      <c r="AL208" s="409"/>
      <c r="AM208" s="409"/>
      <c r="AN208" s="409"/>
      <c r="AO208" s="409"/>
      <c r="AP208" s="409"/>
      <c r="AQ208" s="409"/>
      <c r="AR208" s="409"/>
      <c r="AS208" s="409"/>
      <c r="AT208" s="409"/>
      <c r="AU208" s="409"/>
      <c r="AV208" s="409"/>
      <c r="AW208" s="409"/>
      <c r="AX208" s="453"/>
      <c r="AY208" s="453"/>
      <c r="AZ208" s="453"/>
      <c r="BA208" s="453"/>
      <c r="BB208" s="453"/>
    </row>
    <row r="209" spans="1:54" s="445" customFormat="1" ht="21.75" customHeight="1" x14ac:dyDescent="0.3">
      <c r="A209" s="279" t="s">
        <v>34</v>
      </c>
      <c r="B209" s="404" t="s">
        <v>184</v>
      </c>
      <c r="C209" s="405">
        <f>C210</f>
        <v>0</v>
      </c>
      <c r="D209" s="405">
        <f>D210</f>
        <v>0</v>
      </c>
      <c r="E209" s="405">
        <f>E210</f>
        <v>0</v>
      </c>
      <c r="F209" s="111" t="e">
        <f t="shared" si="51"/>
        <v>#DIV/0!</v>
      </c>
      <c r="G209" s="405">
        <f>G210</f>
        <v>0</v>
      </c>
      <c r="H209" s="405">
        <f>H210</f>
        <v>0</v>
      </c>
      <c r="I209" s="405" t="e">
        <f t="shared" ref="I209:I268" si="74">H209/G209*100</f>
        <v>#DIV/0!</v>
      </c>
      <c r="J209" s="29">
        <f t="shared" si="68"/>
        <v>0</v>
      </c>
      <c r="K209" s="22">
        <f t="shared" si="69"/>
        <v>0</v>
      </c>
      <c r="L209" s="386"/>
      <c r="M209" s="22">
        <f t="shared" si="71"/>
        <v>0</v>
      </c>
      <c r="N209" s="387"/>
      <c r="O209" s="387"/>
      <c r="P209" s="379"/>
      <c r="Q209" s="380"/>
      <c r="R209" s="380"/>
      <c r="S209" s="380"/>
      <c r="T209" s="380"/>
      <c r="U209" s="380"/>
      <c r="V209" s="380"/>
      <c r="W209" s="380"/>
      <c r="X209" s="380"/>
      <c r="Y209" s="380"/>
      <c r="Z209" s="380"/>
      <c r="AA209" s="380"/>
      <c r="AB209" s="380"/>
      <c r="AC209" s="380"/>
      <c r="AD209" s="380"/>
      <c r="AE209" s="380"/>
      <c r="AF209" s="380"/>
      <c r="AG209" s="380"/>
      <c r="AH209" s="380"/>
      <c r="AI209" s="380"/>
      <c r="AJ209" s="380"/>
      <c r="AK209" s="380"/>
      <c r="AL209" s="380"/>
      <c r="AM209" s="380"/>
      <c r="AN209" s="380"/>
      <c r="AO209" s="380"/>
      <c r="AP209" s="380"/>
      <c r="AQ209" s="380"/>
      <c r="AR209" s="380"/>
      <c r="AS209" s="380"/>
      <c r="AT209" s="380"/>
      <c r="AU209" s="380"/>
      <c r="AV209" s="380"/>
      <c r="AW209" s="380"/>
      <c r="AX209" s="444"/>
      <c r="AY209" s="444"/>
      <c r="AZ209" s="444"/>
      <c r="BA209" s="444"/>
      <c r="BB209" s="444"/>
    </row>
    <row r="210" spans="1:54" s="286" customFormat="1" ht="18.75" x14ac:dyDescent="0.3">
      <c r="A210" s="418" t="s">
        <v>187</v>
      </c>
      <c r="B210" s="266">
        <v>2250135</v>
      </c>
      <c r="C210" s="419"/>
      <c r="D210" s="231">
        <f>H210</f>
        <v>0</v>
      </c>
      <c r="E210" s="217">
        <f t="shared" ref="E210" si="75">C210-D210</f>
        <v>0</v>
      </c>
      <c r="F210" s="81" t="e">
        <f t="shared" si="51"/>
        <v>#DIV/0!</v>
      </c>
      <c r="G210" s="231"/>
      <c r="H210" s="231"/>
      <c r="I210" s="231" t="e">
        <f t="shared" si="74"/>
        <v>#DIV/0!</v>
      </c>
      <c r="J210" s="29">
        <f t="shared" si="68"/>
        <v>0</v>
      </c>
      <c r="K210" s="22">
        <f t="shared" si="69"/>
        <v>0</v>
      </c>
      <c r="L210" s="268"/>
      <c r="M210" s="22">
        <f t="shared" si="71"/>
        <v>0</v>
      </c>
      <c r="N210" s="269"/>
      <c r="O210" s="269"/>
      <c r="P210" s="269"/>
      <c r="Q210" s="270"/>
      <c r="R210" s="270"/>
      <c r="S210" s="270"/>
      <c r="T210" s="270"/>
      <c r="U210" s="284"/>
      <c r="V210" s="284"/>
      <c r="W210" s="284"/>
      <c r="X210" s="284"/>
      <c r="Y210" s="284"/>
      <c r="Z210" s="284"/>
      <c r="AA210" s="284"/>
      <c r="AB210" s="284"/>
      <c r="AC210" s="284"/>
      <c r="AD210" s="284"/>
      <c r="AE210" s="284"/>
      <c r="AF210" s="284"/>
      <c r="AG210" s="284"/>
      <c r="AH210" s="284"/>
      <c r="AI210" s="284"/>
      <c r="AJ210" s="284"/>
      <c r="AK210" s="284"/>
      <c r="AL210" s="284"/>
      <c r="AM210" s="284"/>
      <c r="AN210" s="284"/>
      <c r="AO210" s="284"/>
      <c r="AP210" s="284"/>
      <c r="AQ210" s="284"/>
      <c r="AR210" s="284"/>
      <c r="AS210" s="284"/>
      <c r="AT210" s="284"/>
      <c r="AU210" s="284"/>
      <c r="AV210" s="284"/>
      <c r="AW210" s="284"/>
      <c r="AX210" s="285"/>
      <c r="AY210" s="285"/>
      <c r="AZ210" s="285"/>
      <c r="BA210" s="285"/>
      <c r="BB210" s="285"/>
    </row>
    <row r="211" spans="1:54" s="462" customFormat="1" ht="20.25" customHeight="1" x14ac:dyDescent="0.3">
      <c r="A211" s="254" t="s">
        <v>36</v>
      </c>
      <c r="B211" s="404">
        <v>226</v>
      </c>
      <c r="C211" s="405">
        <f>C212</f>
        <v>0</v>
      </c>
      <c r="D211" s="405">
        <f>D212</f>
        <v>0</v>
      </c>
      <c r="E211" s="405">
        <f>E212</f>
        <v>0</v>
      </c>
      <c r="F211" s="111" t="e">
        <f t="shared" si="51"/>
        <v>#DIV/0!</v>
      </c>
      <c r="G211" s="405">
        <f>G212</f>
        <v>0</v>
      </c>
      <c r="H211" s="405">
        <f>H212</f>
        <v>0</v>
      </c>
      <c r="I211" s="405" t="e">
        <f t="shared" si="74"/>
        <v>#DIV/0!</v>
      </c>
      <c r="J211" s="29">
        <f t="shared" si="68"/>
        <v>0</v>
      </c>
      <c r="K211" s="22">
        <f t="shared" si="69"/>
        <v>0</v>
      </c>
      <c r="L211" s="407"/>
      <c r="M211" s="22">
        <f t="shared" si="71"/>
        <v>0</v>
      </c>
      <c r="N211" s="408"/>
      <c r="O211" s="408"/>
      <c r="P211" s="452"/>
      <c r="Q211" s="409"/>
      <c r="R211" s="409"/>
      <c r="S211" s="409"/>
      <c r="T211" s="409"/>
      <c r="U211" s="409"/>
      <c r="V211" s="409"/>
      <c r="W211" s="409"/>
      <c r="X211" s="409"/>
      <c r="Y211" s="409"/>
      <c r="Z211" s="409"/>
      <c r="AA211" s="409"/>
      <c r="AB211" s="409"/>
      <c r="AC211" s="409"/>
      <c r="AD211" s="409"/>
      <c r="AE211" s="409"/>
      <c r="AF211" s="409"/>
      <c r="AG211" s="409"/>
      <c r="AH211" s="409"/>
      <c r="AI211" s="409"/>
      <c r="AJ211" s="409"/>
      <c r="AK211" s="409"/>
      <c r="AL211" s="409"/>
      <c r="AM211" s="409"/>
      <c r="AN211" s="409"/>
      <c r="AO211" s="409"/>
      <c r="AP211" s="409"/>
      <c r="AQ211" s="409"/>
      <c r="AR211" s="409"/>
      <c r="AS211" s="409"/>
      <c r="AT211" s="409"/>
      <c r="AU211" s="409"/>
      <c r="AV211" s="409"/>
      <c r="AW211" s="409"/>
      <c r="AX211" s="461"/>
      <c r="AY211" s="461"/>
      <c r="AZ211" s="461"/>
      <c r="BA211" s="461"/>
      <c r="BB211" s="461"/>
    </row>
    <row r="212" spans="1:54" s="488" customFormat="1" ht="18.75" x14ac:dyDescent="0.3">
      <c r="A212" s="497" t="s">
        <v>188</v>
      </c>
      <c r="B212" s="313">
        <v>2260048</v>
      </c>
      <c r="C212" s="419"/>
      <c r="D212" s="293">
        <f>H212</f>
        <v>0</v>
      </c>
      <c r="E212" s="217">
        <f t="shared" ref="E212" si="76">C212-D212</f>
        <v>0</v>
      </c>
      <c r="F212" s="81" t="e">
        <f t="shared" si="51"/>
        <v>#DIV/0!</v>
      </c>
      <c r="G212" s="293"/>
      <c r="H212" s="293"/>
      <c r="I212" s="293" t="e">
        <f t="shared" si="74"/>
        <v>#DIV/0!</v>
      </c>
      <c r="J212" s="29">
        <f t="shared" si="68"/>
        <v>0</v>
      </c>
      <c r="K212" s="22">
        <f t="shared" si="69"/>
        <v>0</v>
      </c>
      <c r="L212" s="378"/>
      <c r="M212" s="22">
        <f t="shared" si="71"/>
        <v>0</v>
      </c>
      <c r="N212" s="379"/>
      <c r="O212" s="379"/>
      <c r="P212" s="379"/>
      <c r="Q212" s="380"/>
      <c r="R212" s="380"/>
      <c r="S212" s="380"/>
      <c r="T212" s="380"/>
      <c r="U212" s="381"/>
      <c r="V212" s="381"/>
      <c r="W212" s="381"/>
      <c r="X212" s="381"/>
      <c r="Y212" s="381"/>
      <c r="Z212" s="381"/>
      <c r="AA212" s="381"/>
      <c r="AB212" s="381"/>
      <c r="AC212" s="381"/>
      <c r="AD212" s="381"/>
      <c r="AE212" s="381"/>
      <c r="AF212" s="381"/>
      <c r="AG212" s="381"/>
      <c r="AH212" s="381"/>
      <c r="AI212" s="381"/>
      <c r="AJ212" s="381"/>
      <c r="AK212" s="381"/>
      <c r="AL212" s="381"/>
      <c r="AM212" s="381"/>
      <c r="AN212" s="381"/>
      <c r="AO212" s="381"/>
      <c r="AP212" s="381"/>
      <c r="AQ212" s="381"/>
      <c r="AR212" s="381"/>
      <c r="AS212" s="381"/>
      <c r="AT212" s="381"/>
      <c r="AU212" s="381"/>
      <c r="AV212" s="381"/>
      <c r="AW212" s="381"/>
      <c r="AX212" s="487"/>
      <c r="AY212" s="487"/>
      <c r="AZ212" s="487"/>
      <c r="BA212" s="487"/>
      <c r="BB212" s="487"/>
    </row>
    <row r="213" spans="1:54" s="306" customFormat="1" ht="21" customHeight="1" x14ac:dyDescent="0.3">
      <c r="A213" s="279" t="s">
        <v>40</v>
      </c>
      <c r="B213" s="404">
        <v>310</v>
      </c>
      <c r="C213" s="405">
        <f>SUM(C214:C215)</f>
        <v>0</v>
      </c>
      <c r="D213" s="405">
        <f>SUM(D214:D215)</f>
        <v>0</v>
      </c>
      <c r="E213" s="405">
        <f>SUM(E214:E215)</f>
        <v>0</v>
      </c>
      <c r="F213" s="111" t="e">
        <f t="shared" si="51"/>
        <v>#DIV/0!</v>
      </c>
      <c r="G213" s="405">
        <f>SUM(G214:G215)</f>
        <v>0</v>
      </c>
      <c r="H213" s="405">
        <f>SUM(H214:H215)</f>
        <v>0</v>
      </c>
      <c r="I213" s="405" t="e">
        <f t="shared" si="74"/>
        <v>#DIV/0!</v>
      </c>
      <c r="J213" s="29">
        <f t="shared" si="68"/>
        <v>0</v>
      </c>
      <c r="K213" s="22">
        <f t="shared" si="69"/>
        <v>0</v>
      </c>
      <c r="L213" s="303"/>
      <c r="M213" s="22">
        <f t="shared" si="71"/>
        <v>0</v>
      </c>
      <c r="N213" s="304"/>
      <c r="O213" s="304"/>
      <c r="P213" s="233"/>
      <c r="Q213" s="234"/>
      <c r="R213" s="234"/>
      <c r="S213" s="234"/>
      <c r="T213" s="234"/>
      <c r="U213" s="234"/>
      <c r="V213" s="234"/>
      <c r="W213" s="234"/>
      <c r="X213" s="234"/>
      <c r="Y213" s="234"/>
      <c r="Z213" s="234"/>
      <c r="AA213" s="234"/>
      <c r="AB213" s="234"/>
      <c r="AC213" s="234"/>
      <c r="AD213" s="234"/>
      <c r="AE213" s="234"/>
      <c r="AF213" s="234"/>
      <c r="AG213" s="234"/>
      <c r="AH213" s="234"/>
      <c r="AI213" s="234"/>
      <c r="AJ213" s="234"/>
      <c r="AK213" s="234"/>
      <c r="AL213" s="234"/>
      <c r="AM213" s="234"/>
      <c r="AN213" s="234"/>
      <c r="AO213" s="234"/>
      <c r="AP213" s="234"/>
      <c r="AQ213" s="234"/>
      <c r="AR213" s="234"/>
      <c r="AS213" s="234"/>
      <c r="AT213" s="234"/>
      <c r="AU213" s="234"/>
      <c r="AV213" s="234"/>
      <c r="AW213" s="234"/>
      <c r="AX213" s="305"/>
      <c r="AY213" s="305"/>
      <c r="AZ213" s="305"/>
      <c r="BA213" s="305"/>
      <c r="BB213" s="305"/>
    </row>
    <row r="214" spans="1:54" s="503" customFormat="1" ht="18.75" x14ac:dyDescent="0.3">
      <c r="A214" s="393" t="s">
        <v>196</v>
      </c>
      <c r="B214" s="266">
        <v>3100026</v>
      </c>
      <c r="C214" s="419"/>
      <c r="D214" s="345">
        <f>H214</f>
        <v>0</v>
      </c>
      <c r="E214" s="217">
        <f t="shared" ref="E214:E217" si="77">C214-D214</f>
        <v>0</v>
      </c>
      <c r="F214" s="81" t="e">
        <f t="shared" si="51"/>
        <v>#DIV/0!</v>
      </c>
      <c r="G214" s="345"/>
      <c r="H214" s="345"/>
      <c r="I214" s="345" t="e">
        <f t="shared" si="74"/>
        <v>#DIV/0!</v>
      </c>
      <c r="J214" s="29">
        <f t="shared" si="68"/>
        <v>0</v>
      </c>
      <c r="K214" s="22">
        <f t="shared" si="69"/>
        <v>0</v>
      </c>
      <c r="L214" s="498"/>
      <c r="M214" s="22">
        <f t="shared" si="71"/>
        <v>0</v>
      </c>
      <c r="N214" s="499"/>
      <c r="O214" s="499"/>
      <c r="P214" s="499"/>
      <c r="Q214" s="500"/>
      <c r="R214" s="500"/>
      <c r="S214" s="500"/>
      <c r="T214" s="500"/>
      <c r="U214" s="501"/>
      <c r="V214" s="501"/>
      <c r="W214" s="501"/>
      <c r="X214" s="501"/>
      <c r="Y214" s="501"/>
      <c r="Z214" s="501"/>
      <c r="AA214" s="501"/>
      <c r="AB214" s="501"/>
      <c r="AC214" s="501"/>
      <c r="AD214" s="501"/>
      <c r="AE214" s="501"/>
      <c r="AF214" s="501"/>
      <c r="AG214" s="501"/>
      <c r="AH214" s="501"/>
      <c r="AI214" s="501"/>
      <c r="AJ214" s="501"/>
      <c r="AK214" s="501"/>
      <c r="AL214" s="501"/>
      <c r="AM214" s="501"/>
      <c r="AN214" s="501"/>
      <c r="AO214" s="501"/>
      <c r="AP214" s="501"/>
      <c r="AQ214" s="501"/>
      <c r="AR214" s="501"/>
      <c r="AS214" s="501"/>
      <c r="AT214" s="501"/>
      <c r="AU214" s="501"/>
      <c r="AV214" s="501"/>
      <c r="AW214" s="501"/>
      <c r="AX214" s="502"/>
      <c r="AY214" s="502"/>
      <c r="AZ214" s="502"/>
      <c r="BA214" s="502"/>
      <c r="BB214" s="502"/>
    </row>
    <row r="215" spans="1:54" s="492" customFormat="1" ht="18.75" x14ac:dyDescent="0.3">
      <c r="A215" s="309" t="s">
        <v>198</v>
      </c>
      <c r="B215" s="367">
        <v>3100121</v>
      </c>
      <c r="C215" s="421"/>
      <c r="D215" s="231">
        <f>H215</f>
        <v>0</v>
      </c>
      <c r="E215" s="217">
        <f t="shared" si="77"/>
        <v>0</v>
      </c>
      <c r="F215" s="81" t="e">
        <f t="shared" si="51"/>
        <v>#DIV/0!</v>
      </c>
      <c r="G215" s="231"/>
      <c r="H215" s="231"/>
      <c r="I215" s="231" t="e">
        <f t="shared" si="74"/>
        <v>#DIV/0!</v>
      </c>
      <c r="J215" s="29">
        <f t="shared" si="68"/>
        <v>0</v>
      </c>
      <c r="K215" s="22">
        <f t="shared" si="69"/>
        <v>0</v>
      </c>
      <c r="L215" s="268"/>
      <c r="M215" s="22">
        <f t="shared" si="71"/>
        <v>0</v>
      </c>
      <c r="N215" s="269"/>
      <c r="O215" s="269"/>
      <c r="P215" s="269"/>
      <c r="Q215" s="270"/>
      <c r="R215" s="270"/>
      <c r="S215" s="270"/>
      <c r="T215" s="270"/>
      <c r="U215" s="284"/>
      <c r="V215" s="284"/>
      <c r="W215" s="284"/>
      <c r="X215" s="284"/>
      <c r="Y215" s="284"/>
      <c r="Z215" s="284"/>
      <c r="AA215" s="284"/>
      <c r="AB215" s="284"/>
      <c r="AC215" s="284"/>
      <c r="AD215" s="284"/>
      <c r="AE215" s="284"/>
      <c r="AF215" s="284"/>
      <c r="AG215" s="284"/>
      <c r="AH215" s="284"/>
      <c r="AI215" s="284"/>
      <c r="AJ215" s="284"/>
      <c r="AK215" s="284"/>
      <c r="AL215" s="284"/>
      <c r="AM215" s="284"/>
      <c r="AN215" s="284"/>
      <c r="AO215" s="284"/>
      <c r="AP215" s="284"/>
      <c r="AQ215" s="284"/>
      <c r="AR215" s="284"/>
      <c r="AS215" s="284"/>
      <c r="AT215" s="284"/>
      <c r="AU215" s="284"/>
      <c r="AV215" s="284"/>
      <c r="AW215" s="284"/>
      <c r="AX215" s="284"/>
      <c r="AY215" s="284"/>
      <c r="AZ215" s="284"/>
      <c r="BA215" s="284"/>
      <c r="BB215" s="284"/>
    </row>
    <row r="216" spans="1:54" s="306" customFormat="1" ht="21.75" customHeight="1" x14ac:dyDescent="0.3">
      <c r="A216" s="279" t="s">
        <v>45</v>
      </c>
      <c r="B216" s="404">
        <v>346</v>
      </c>
      <c r="C216" s="405">
        <f>C217</f>
        <v>0</v>
      </c>
      <c r="D216" s="405">
        <f>D217</f>
        <v>0</v>
      </c>
      <c r="E216" s="405">
        <f>E217</f>
        <v>0</v>
      </c>
      <c r="F216" s="111" t="e">
        <f t="shared" si="51"/>
        <v>#DIV/0!</v>
      </c>
      <c r="G216" s="405">
        <f>G217</f>
        <v>0</v>
      </c>
      <c r="H216" s="405">
        <f>H217</f>
        <v>0</v>
      </c>
      <c r="I216" s="405" t="e">
        <f t="shared" si="74"/>
        <v>#DIV/0!</v>
      </c>
      <c r="J216" s="29">
        <f t="shared" si="68"/>
        <v>0</v>
      </c>
      <c r="K216" s="22">
        <f t="shared" si="69"/>
        <v>0</v>
      </c>
      <c r="L216" s="303"/>
      <c r="M216" s="22">
        <f t="shared" si="71"/>
        <v>0</v>
      </c>
      <c r="N216" s="304"/>
      <c r="O216" s="304"/>
      <c r="P216" s="233"/>
      <c r="Q216" s="234"/>
      <c r="R216" s="234"/>
      <c r="S216" s="234"/>
      <c r="T216" s="234"/>
      <c r="U216" s="234"/>
      <c r="V216" s="234"/>
      <c r="W216" s="234"/>
      <c r="X216" s="234"/>
      <c r="Y216" s="234"/>
      <c r="Z216" s="234"/>
      <c r="AA216" s="234"/>
      <c r="AB216" s="234"/>
      <c r="AC216" s="234"/>
      <c r="AD216" s="234"/>
      <c r="AE216" s="234"/>
      <c r="AF216" s="234"/>
      <c r="AG216" s="234"/>
      <c r="AH216" s="234"/>
      <c r="AI216" s="234"/>
      <c r="AJ216" s="234"/>
      <c r="AK216" s="234"/>
      <c r="AL216" s="234"/>
      <c r="AM216" s="234"/>
      <c r="AN216" s="234"/>
      <c r="AO216" s="234"/>
      <c r="AP216" s="234"/>
      <c r="AQ216" s="234"/>
      <c r="AR216" s="234"/>
      <c r="AS216" s="234"/>
      <c r="AT216" s="234"/>
      <c r="AU216" s="234"/>
      <c r="AV216" s="234"/>
      <c r="AW216" s="234"/>
      <c r="AX216" s="305"/>
      <c r="AY216" s="305"/>
      <c r="AZ216" s="305"/>
      <c r="BA216" s="305"/>
      <c r="BB216" s="305"/>
    </row>
    <row r="217" spans="1:54" s="492" customFormat="1" ht="21.75" customHeight="1" x14ac:dyDescent="0.3">
      <c r="A217" s="418" t="s">
        <v>148</v>
      </c>
      <c r="B217" s="313">
        <v>3460030</v>
      </c>
      <c r="C217" s="421"/>
      <c r="D217" s="231">
        <f>H217</f>
        <v>0</v>
      </c>
      <c r="E217" s="217">
        <f t="shared" si="77"/>
        <v>0</v>
      </c>
      <c r="F217" s="81" t="e">
        <f t="shared" si="51"/>
        <v>#DIV/0!</v>
      </c>
      <c r="G217" s="231"/>
      <c r="H217" s="231"/>
      <c r="I217" s="231" t="e">
        <f t="shared" si="74"/>
        <v>#DIV/0!</v>
      </c>
      <c r="J217" s="29">
        <f t="shared" si="68"/>
        <v>0</v>
      </c>
      <c r="K217" s="22">
        <f t="shared" si="69"/>
        <v>0</v>
      </c>
      <c r="L217" s="268"/>
      <c r="M217" s="22">
        <f t="shared" si="71"/>
        <v>0</v>
      </c>
      <c r="N217" s="269"/>
      <c r="O217" s="269"/>
      <c r="P217" s="269"/>
      <c r="Q217" s="270"/>
      <c r="R217" s="270"/>
      <c r="S217" s="270"/>
      <c r="T217" s="270"/>
      <c r="U217" s="284"/>
      <c r="V217" s="284"/>
      <c r="W217" s="284"/>
      <c r="X217" s="284"/>
      <c r="Y217" s="284"/>
      <c r="Z217" s="284"/>
      <c r="AA217" s="284"/>
      <c r="AB217" s="284"/>
      <c r="AC217" s="284"/>
      <c r="AD217" s="284"/>
      <c r="AE217" s="284"/>
      <c r="AF217" s="284"/>
      <c r="AG217" s="284"/>
      <c r="AH217" s="284"/>
      <c r="AI217" s="284"/>
      <c r="AJ217" s="284"/>
      <c r="AK217" s="284"/>
      <c r="AL217" s="284"/>
      <c r="AM217" s="284"/>
      <c r="AN217" s="284"/>
      <c r="AO217" s="284"/>
      <c r="AP217" s="284"/>
      <c r="AQ217" s="284"/>
      <c r="AR217" s="284"/>
      <c r="AS217" s="284"/>
      <c r="AT217" s="284"/>
      <c r="AU217" s="284"/>
      <c r="AV217" s="284"/>
      <c r="AW217" s="284"/>
      <c r="AX217" s="284"/>
      <c r="AY217" s="284"/>
      <c r="AZ217" s="284"/>
      <c r="BA217" s="284"/>
      <c r="BB217" s="284"/>
    </row>
    <row r="218" spans="1:54" s="509" customFormat="1" ht="62.25" customHeight="1" x14ac:dyDescent="0.3">
      <c r="A218" s="475" t="s">
        <v>203</v>
      </c>
      <c r="B218" s="504" t="s">
        <v>204</v>
      </c>
      <c r="C218" s="505">
        <f t="shared" ref="C218:H218" si="78">C230+C239+C219</f>
        <v>0</v>
      </c>
      <c r="D218" s="505">
        <f t="shared" si="78"/>
        <v>0</v>
      </c>
      <c r="E218" s="505">
        <f t="shared" si="78"/>
        <v>0</v>
      </c>
      <c r="F218" s="159" t="e">
        <f t="shared" si="51"/>
        <v>#DIV/0!</v>
      </c>
      <c r="G218" s="505">
        <f t="shared" si="78"/>
        <v>0</v>
      </c>
      <c r="H218" s="505">
        <f t="shared" si="78"/>
        <v>0</v>
      </c>
      <c r="I218" s="505" t="e">
        <f t="shared" si="74"/>
        <v>#DIV/0!</v>
      </c>
      <c r="J218" s="29">
        <f t="shared" si="68"/>
        <v>0</v>
      </c>
      <c r="K218" s="22">
        <f t="shared" si="69"/>
        <v>0</v>
      </c>
      <c r="L218" s="506"/>
      <c r="M218" s="22">
        <f t="shared" si="71"/>
        <v>0</v>
      </c>
      <c r="N218" s="507"/>
      <c r="O218" s="507"/>
      <c r="P218" s="507"/>
      <c r="Q218" s="234"/>
      <c r="R218" s="234"/>
      <c r="S218" s="234"/>
      <c r="T218" s="234"/>
      <c r="U218" s="234"/>
      <c r="V218" s="234"/>
      <c r="W218" s="234"/>
      <c r="X218" s="234"/>
      <c r="Y218" s="234"/>
      <c r="Z218" s="234"/>
      <c r="AA218" s="234"/>
      <c r="AB218" s="234"/>
      <c r="AC218" s="234"/>
      <c r="AD218" s="234"/>
      <c r="AE218" s="234"/>
      <c r="AF218" s="234"/>
      <c r="AG218" s="234"/>
      <c r="AH218" s="234"/>
      <c r="AI218" s="234"/>
      <c r="AJ218" s="234"/>
      <c r="AK218" s="234"/>
      <c r="AL218" s="234"/>
      <c r="AM218" s="234"/>
      <c r="AN218" s="234"/>
      <c r="AO218" s="234"/>
      <c r="AP218" s="234"/>
      <c r="AQ218" s="234"/>
      <c r="AR218" s="234"/>
      <c r="AS218" s="234"/>
      <c r="AT218" s="234"/>
      <c r="AU218" s="234"/>
      <c r="AV218" s="234"/>
      <c r="AW218" s="234"/>
      <c r="AX218" s="508"/>
      <c r="AY218" s="508"/>
      <c r="AZ218" s="508"/>
      <c r="BA218" s="508"/>
      <c r="BB218" s="508"/>
    </row>
    <row r="219" spans="1:54" s="417" customFormat="1" ht="18.75" x14ac:dyDescent="0.3">
      <c r="A219" s="176" t="s">
        <v>205</v>
      </c>
      <c r="B219" s="510" t="s">
        <v>153</v>
      </c>
      <c r="C219" s="511">
        <f>C220+C226</f>
        <v>0</v>
      </c>
      <c r="D219" s="511">
        <f>D220+D226</f>
        <v>0</v>
      </c>
      <c r="E219" s="511">
        <f>E220+E226</f>
        <v>0</v>
      </c>
      <c r="F219" s="171" t="e">
        <f t="shared" si="51"/>
        <v>#DIV/0!</v>
      </c>
      <c r="G219" s="511">
        <f>G220+G226</f>
        <v>0</v>
      </c>
      <c r="H219" s="511">
        <f>H220+H226</f>
        <v>0</v>
      </c>
      <c r="I219" s="511" t="e">
        <f t="shared" si="74"/>
        <v>#DIV/0!</v>
      </c>
      <c r="J219" s="29">
        <f t="shared" si="68"/>
        <v>0</v>
      </c>
      <c r="K219" s="22">
        <f t="shared" si="69"/>
        <v>0</v>
      </c>
      <c r="L219" s="232"/>
      <c r="M219" s="22">
        <f t="shared" si="71"/>
        <v>0</v>
      </c>
      <c r="N219" s="233"/>
      <c r="O219" s="233"/>
      <c r="P219" s="233"/>
      <c r="Q219" s="234"/>
      <c r="R219" s="234"/>
      <c r="S219" s="234"/>
      <c r="T219" s="234"/>
      <c r="U219" s="234"/>
      <c r="V219" s="234"/>
      <c r="W219" s="234"/>
      <c r="X219" s="234"/>
      <c r="Y219" s="234"/>
      <c r="Z219" s="234"/>
      <c r="AA219" s="234"/>
      <c r="AB219" s="234"/>
      <c r="AC219" s="234"/>
      <c r="AD219" s="234"/>
      <c r="AE219" s="234"/>
      <c r="AF219" s="234"/>
      <c r="AG219" s="234"/>
      <c r="AH219" s="234"/>
      <c r="AI219" s="234"/>
      <c r="AJ219" s="234"/>
      <c r="AK219" s="234"/>
      <c r="AL219" s="234"/>
      <c r="AM219" s="234"/>
      <c r="AN219" s="234"/>
      <c r="AO219" s="234"/>
      <c r="AP219" s="234"/>
      <c r="AQ219" s="234"/>
      <c r="AR219" s="234"/>
      <c r="AS219" s="234"/>
      <c r="AT219" s="234"/>
      <c r="AU219" s="234"/>
      <c r="AV219" s="234"/>
      <c r="AW219" s="234"/>
      <c r="AX219" s="416"/>
      <c r="AY219" s="416"/>
      <c r="AZ219" s="416"/>
      <c r="BA219" s="416"/>
      <c r="BB219" s="416"/>
    </row>
    <row r="220" spans="1:54" s="306" customFormat="1" ht="18" customHeight="1" x14ac:dyDescent="0.3">
      <c r="A220" s="279" t="s">
        <v>34</v>
      </c>
      <c r="B220" s="404">
        <v>225</v>
      </c>
      <c r="C220" s="405">
        <f>SUM(C221:C225)</f>
        <v>0</v>
      </c>
      <c r="D220" s="405">
        <f>SUM(D221:D225)</f>
        <v>0</v>
      </c>
      <c r="E220" s="405">
        <f>SUM(E221:E225)</f>
        <v>0</v>
      </c>
      <c r="F220" s="405" t="e">
        <f>SUM(F221:F225)</f>
        <v>#DIV/0!</v>
      </c>
      <c r="G220" s="405">
        <f>SUM(G221:G225)</f>
        <v>0</v>
      </c>
      <c r="H220" s="405">
        <f>SUM(H222:H225)</f>
        <v>0</v>
      </c>
      <c r="I220" s="405" t="e">
        <f t="shared" si="74"/>
        <v>#DIV/0!</v>
      </c>
      <c r="J220" s="29">
        <f t="shared" si="68"/>
        <v>0</v>
      </c>
      <c r="K220" s="22">
        <f t="shared" si="69"/>
        <v>0</v>
      </c>
      <c r="L220" s="303"/>
      <c r="M220" s="22">
        <f t="shared" si="71"/>
        <v>0</v>
      </c>
      <c r="N220" s="304"/>
      <c r="O220" s="304"/>
      <c r="P220" s="233"/>
      <c r="Q220" s="234"/>
      <c r="R220" s="234"/>
      <c r="S220" s="234"/>
      <c r="T220" s="234"/>
      <c r="U220" s="234"/>
      <c r="V220" s="234"/>
      <c r="W220" s="234"/>
      <c r="X220" s="234"/>
      <c r="Y220" s="234"/>
      <c r="Z220" s="234"/>
      <c r="AA220" s="234"/>
      <c r="AB220" s="234"/>
      <c r="AC220" s="234"/>
      <c r="AD220" s="234"/>
      <c r="AE220" s="234"/>
      <c r="AF220" s="234"/>
      <c r="AG220" s="234"/>
      <c r="AH220" s="234"/>
      <c r="AI220" s="234"/>
      <c r="AJ220" s="234"/>
      <c r="AK220" s="234"/>
      <c r="AL220" s="234"/>
      <c r="AM220" s="234"/>
      <c r="AN220" s="234"/>
      <c r="AO220" s="234"/>
      <c r="AP220" s="234"/>
      <c r="AQ220" s="234"/>
      <c r="AR220" s="234"/>
      <c r="AS220" s="234"/>
      <c r="AT220" s="234"/>
      <c r="AU220" s="234"/>
      <c r="AV220" s="234"/>
      <c r="AW220" s="234"/>
      <c r="AX220" s="305"/>
      <c r="AY220" s="305"/>
      <c r="AZ220" s="305"/>
      <c r="BA220" s="305"/>
      <c r="BB220" s="305"/>
    </row>
    <row r="221" spans="1:54" s="460" customFormat="1" ht="20.25" customHeight="1" x14ac:dyDescent="0.3">
      <c r="A221" s="494" t="s">
        <v>206</v>
      </c>
      <c r="B221" s="367">
        <v>2250104</v>
      </c>
      <c r="C221" s="421"/>
      <c r="D221" s="231">
        <f>H221</f>
        <v>0</v>
      </c>
      <c r="E221" s="217">
        <f t="shared" ref="E221:E229" si="79">C221-D221</f>
        <v>0</v>
      </c>
      <c r="F221" s="81" t="e">
        <f t="shared" si="51"/>
        <v>#DIV/0!</v>
      </c>
      <c r="G221" s="421"/>
      <c r="H221" s="421"/>
      <c r="I221" s="231" t="e">
        <f t="shared" si="74"/>
        <v>#DIV/0!</v>
      </c>
      <c r="J221" s="459"/>
      <c r="K221" s="22"/>
      <c r="L221" s="232"/>
      <c r="M221" s="22"/>
      <c r="N221" s="233"/>
      <c r="O221" s="233"/>
      <c r="P221" s="233"/>
      <c r="Q221" s="234"/>
      <c r="R221" s="234"/>
      <c r="S221" s="234"/>
      <c r="T221" s="234"/>
      <c r="U221" s="234"/>
      <c r="V221" s="234"/>
      <c r="W221" s="234"/>
      <c r="X221" s="234"/>
      <c r="Y221" s="234"/>
      <c r="Z221" s="234"/>
      <c r="AA221" s="234"/>
      <c r="AB221" s="234"/>
      <c r="AC221" s="234"/>
      <c r="AD221" s="234"/>
      <c r="AE221" s="234"/>
      <c r="AF221" s="234"/>
      <c r="AG221" s="234"/>
      <c r="AH221" s="234"/>
      <c r="AI221" s="234"/>
      <c r="AJ221" s="234"/>
      <c r="AK221" s="234"/>
      <c r="AL221" s="234"/>
      <c r="AM221" s="234"/>
      <c r="AN221" s="234"/>
      <c r="AO221" s="234"/>
      <c r="AP221" s="234"/>
      <c r="AQ221" s="234"/>
      <c r="AR221" s="234"/>
      <c r="AS221" s="234"/>
      <c r="AT221" s="234"/>
      <c r="AU221" s="234"/>
      <c r="AV221" s="234"/>
      <c r="AW221" s="234"/>
      <c r="AX221" s="234"/>
      <c r="AY221" s="234"/>
      <c r="AZ221" s="234"/>
      <c r="BA221" s="234"/>
      <c r="BB221" s="234"/>
    </row>
    <row r="222" spans="1:54" s="513" customFormat="1" ht="18.75" x14ac:dyDescent="0.3">
      <c r="A222" s="455" t="s">
        <v>207</v>
      </c>
      <c r="B222" s="367">
        <v>2250163</v>
      </c>
      <c r="C222" s="421"/>
      <c r="D222" s="231">
        <f>H222</f>
        <v>0</v>
      </c>
      <c r="E222" s="217">
        <f t="shared" si="79"/>
        <v>0</v>
      </c>
      <c r="F222" s="81" t="e">
        <f t="shared" si="51"/>
        <v>#DIV/0!</v>
      </c>
      <c r="G222" s="231"/>
      <c r="H222" s="231"/>
      <c r="I222" s="231" t="e">
        <f t="shared" si="74"/>
        <v>#DIV/0!</v>
      </c>
      <c r="J222" s="29">
        <f t="shared" ref="J222:J228" si="80">G222-H222</f>
        <v>0</v>
      </c>
      <c r="K222" s="22">
        <f t="shared" ref="K222:K228" si="81">C222</f>
        <v>0</v>
      </c>
      <c r="L222" s="268"/>
      <c r="M222" s="22">
        <f t="shared" si="71"/>
        <v>0</v>
      </c>
      <c r="N222" s="269"/>
      <c r="O222" s="269"/>
      <c r="P222" s="269"/>
      <c r="Q222" s="270"/>
      <c r="R222" s="270"/>
      <c r="S222" s="270"/>
      <c r="T222" s="270"/>
      <c r="U222" s="284"/>
      <c r="V222" s="284"/>
      <c r="W222" s="284"/>
      <c r="X222" s="284"/>
      <c r="Y222" s="284"/>
      <c r="Z222" s="284"/>
      <c r="AA222" s="284"/>
      <c r="AB222" s="284"/>
      <c r="AC222" s="284"/>
      <c r="AD222" s="284"/>
      <c r="AE222" s="284"/>
      <c r="AF222" s="284"/>
      <c r="AG222" s="284"/>
      <c r="AH222" s="284"/>
      <c r="AI222" s="284"/>
      <c r="AJ222" s="284"/>
      <c r="AK222" s="284"/>
      <c r="AL222" s="284"/>
      <c r="AM222" s="284"/>
      <c r="AN222" s="284"/>
      <c r="AO222" s="284"/>
      <c r="AP222" s="284"/>
      <c r="AQ222" s="284"/>
      <c r="AR222" s="284"/>
      <c r="AS222" s="284"/>
      <c r="AT222" s="284"/>
      <c r="AU222" s="284"/>
      <c r="AV222" s="284"/>
      <c r="AW222" s="284"/>
      <c r="AX222" s="512"/>
      <c r="AY222" s="512"/>
      <c r="AZ222" s="512"/>
      <c r="BA222" s="512"/>
      <c r="BB222" s="512"/>
    </row>
    <row r="223" spans="1:54" s="492" customFormat="1" ht="18.75" x14ac:dyDescent="0.3">
      <c r="A223" s="309" t="s">
        <v>208</v>
      </c>
      <c r="B223" s="367">
        <v>2250207</v>
      </c>
      <c r="C223" s="421"/>
      <c r="D223" s="231">
        <f>H223</f>
        <v>0</v>
      </c>
      <c r="E223" s="217">
        <f t="shared" si="79"/>
        <v>0</v>
      </c>
      <c r="F223" s="81" t="e">
        <f t="shared" si="51"/>
        <v>#DIV/0!</v>
      </c>
      <c r="G223" s="231"/>
      <c r="H223" s="231"/>
      <c r="I223" s="231" t="e">
        <f t="shared" si="74"/>
        <v>#DIV/0!</v>
      </c>
      <c r="J223" s="29">
        <f t="shared" si="80"/>
        <v>0</v>
      </c>
      <c r="K223" s="22">
        <f t="shared" si="81"/>
        <v>0</v>
      </c>
      <c r="L223" s="268"/>
      <c r="M223" s="22">
        <f t="shared" si="71"/>
        <v>0</v>
      </c>
      <c r="N223" s="269"/>
      <c r="O223" s="269"/>
      <c r="P223" s="269"/>
      <c r="Q223" s="270"/>
      <c r="R223" s="270"/>
      <c r="S223" s="270"/>
      <c r="T223" s="270"/>
      <c r="U223" s="284"/>
      <c r="V223" s="284"/>
      <c r="W223" s="284"/>
      <c r="X223" s="284"/>
      <c r="Y223" s="284"/>
      <c r="Z223" s="284"/>
      <c r="AA223" s="284"/>
      <c r="AB223" s="284"/>
      <c r="AC223" s="284"/>
      <c r="AD223" s="284"/>
      <c r="AE223" s="284"/>
      <c r="AF223" s="284"/>
      <c r="AG223" s="284"/>
      <c r="AH223" s="284"/>
      <c r="AI223" s="284"/>
      <c r="AJ223" s="284"/>
      <c r="AK223" s="284"/>
      <c r="AL223" s="284"/>
      <c r="AM223" s="284"/>
      <c r="AN223" s="284"/>
      <c r="AO223" s="284"/>
      <c r="AP223" s="284"/>
      <c r="AQ223" s="284"/>
      <c r="AR223" s="284"/>
      <c r="AS223" s="284"/>
      <c r="AT223" s="284"/>
      <c r="AU223" s="284"/>
      <c r="AV223" s="284"/>
      <c r="AW223" s="284"/>
      <c r="AX223" s="284"/>
      <c r="AY223" s="284"/>
      <c r="AZ223" s="284"/>
      <c r="BA223" s="284"/>
      <c r="BB223" s="284"/>
    </row>
    <row r="224" spans="1:54" s="492" customFormat="1" ht="18.75" x14ac:dyDescent="0.3">
      <c r="A224" s="309" t="s">
        <v>209</v>
      </c>
      <c r="B224" s="367">
        <v>2250208</v>
      </c>
      <c r="C224" s="421"/>
      <c r="D224" s="231">
        <f>H224</f>
        <v>0</v>
      </c>
      <c r="E224" s="217">
        <f t="shared" si="79"/>
        <v>0</v>
      </c>
      <c r="F224" s="81" t="e">
        <f t="shared" ref="F224:F262" si="82">D224/C224*100</f>
        <v>#DIV/0!</v>
      </c>
      <c r="G224" s="231"/>
      <c r="H224" s="231"/>
      <c r="I224" s="231" t="e">
        <f t="shared" si="74"/>
        <v>#DIV/0!</v>
      </c>
      <c r="J224" s="29">
        <f t="shared" si="80"/>
        <v>0</v>
      </c>
      <c r="K224" s="22">
        <f t="shared" si="81"/>
        <v>0</v>
      </c>
      <c r="L224" s="268"/>
      <c r="M224" s="22">
        <f t="shared" si="71"/>
        <v>0</v>
      </c>
      <c r="N224" s="269"/>
      <c r="O224" s="269"/>
      <c r="P224" s="269"/>
      <c r="Q224" s="270"/>
      <c r="R224" s="270"/>
      <c r="S224" s="270"/>
      <c r="T224" s="270"/>
      <c r="U224" s="284"/>
      <c r="V224" s="284"/>
      <c r="W224" s="284"/>
      <c r="X224" s="284"/>
      <c r="Y224" s="284"/>
      <c r="Z224" s="284"/>
      <c r="AA224" s="284"/>
      <c r="AB224" s="284"/>
      <c r="AC224" s="284"/>
      <c r="AD224" s="284"/>
      <c r="AE224" s="284"/>
      <c r="AF224" s="284"/>
      <c r="AG224" s="284"/>
      <c r="AH224" s="284"/>
      <c r="AI224" s="284"/>
      <c r="AJ224" s="284"/>
      <c r="AK224" s="284"/>
      <c r="AL224" s="284"/>
      <c r="AM224" s="284"/>
      <c r="AN224" s="284"/>
      <c r="AO224" s="284"/>
      <c r="AP224" s="284"/>
      <c r="AQ224" s="284"/>
      <c r="AR224" s="284"/>
      <c r="AS224" s="284"/>
      <c r="AT224" s="284"/>
      <c r="AU224" s="284"/>
      <c r="AV224" s="284"/>
      <c r="AW224" s="284"/>
      <c r="AX224" s="284"/>
      <c r="AY224" s="284"/>
      <c r="AZ224" s="284"/>
      <c r="BA224" s="284"/>
      <c r="BB224" s="284"/>
    </row>
    <row r="225" spans="1:54" s="492" customFormat="1" ht="18.75" x14ac:dyDescent="0.3">
      <c r="A225" s="309" t="s">
        <v>210</v>
      </c>
      <c r="B225" s="367">
        <v>2250440</v>
      </c>
      <c r="C225" s="421"/>
      <c r="D225" s="231">
        <f>H225</f>
        <v>0</v>
      </c>
      <c r="E225" s="217">
        <f t="shared" si="79"/>
        <v>0</v>
      </c>
      <c r="F225" s="81" t="e">
        <f t="shared" si="82"/>
        <v>#DIV/0!</v>
      </c>
      <c r="G225" s="231"/>
      <c r="H225" s="231"/>
      <c r="I225" s="231" t="e">
        <f t="shared" si="74"/>
        <v>#DIV/0!</v>
      </c>
      <c r="J225" s="29">
        <f t="shared" si="80"/>
        <v>0</v>
      </c>
      <c r="K225" s="22">
        <f t="shared" si="81"/>
        <v>0</v>
      </c>
      <c r="L225" s="268"/>
      <c r="M225" s="22">
        <f t="shared" si="71"/>
        <v>0</v>
      </c>
      <c r="N225" s="269"/>
      <c r="O225" s="269"/>
      <c r="P225" s="269"/>
      <c r="Q225" s="270"/>
      <c r="R225" s="270"/>
      <c r="S225" s="270"/>
      <c r="T225" s="270"/>
      <c r="U225" s="284"/>
      <c r="V225" s="284"/>
      <c r="W225" s="284"/>
      <c r="X225" s="284"/>
      <c r="Y225" s="284"/>
      <c r="Z225" s="284"/>
      <c r="AA225" s="284"/>
      <c r="AB225" s="284"/>
      <c r="AC225" s="284"/>
      <c r="AD225" s="284"/>
      <c r="AE225" s="284"/>
      <c r="AF225" s="284"/>
      <c r="AG225" s="284"/>
      <c r="AH225" s="284"/>
      <c r="AI225" s="284"/>
      <c r="AJ225" s="284"/>
      <c r="AK225" s="284"/>
      <c r="AL225" s="284"/>
      <c r="AM225" s="284"/>
      <c r="AN225" s="284"/>
      <c r="AO225" s="284"/>
      <c r="AP225" s="284"/>
      <c r="AQ225" s="284"/>
      <c r="AR225" s="284"/>
      <c r="AS225" s="284"/>
      <c r="AT225" s="284"/>
      <c r="AU225" s="284"/>
      <c r="AV225" s="284"/>
      <c r="AW225" s="284"/>
      <c r="AX225" s="284"/>
      <c r="AY225" s="284"/>
      <c r="AZ225" s="284"/>
      <c r="BA225" s="284"/>
      <c r="BB225" s="284"/>
    </row>
    <row r="226" spans="1:54" s="306" customFormat="1" ht="21" customHeight="1" x14ac:dyDescent="0.3">
      <c r="A226" s="254" t="s">
        <v>36</v>
      </c>
      <c r="B226" s="404">
        <v>226</v>
      </c>
      <c r="C226" s="405">
        <f>SUM(C227:C229)</f>
        <v>0</v>
      </c>
      <c r="D226" s="406">
        <f>SUM(D227:D229)</f>
        <v>0</v>
      </c>
      <c r="E226" s="406">
        <f>SUM(E227:E229)</f>
        <v>0</v>
      </c>
      <c r="F226" s="111" t="e">
        <f t="shared" si="82"/>
        <v>#DIV/0!</v>
      </c>
      <c r="G226" s="405">
        <f>SUM(G227:G229)</f>
        <v>0</v>
      </c>
      <c r="H226" s="405">
        <f>SUM(H227:H229)</f>
        <v>0</v>
      </c>
      <c r="I226" s="405" t="e">
        <f>H226/G226*100</f>
        <v>#DIV/0!</v>
      </c>
      <c r="J226" s="29">
        <f t="shared" si="80"/>
        <v>0</v>
      </c>
      <c r="K226" s="22">
        <f t="shared" si="81"/>
        <v>0</v>
      </c>
      <c r="L226" s="303"/>
      <c r="M226" s="22">
        <f t="shared" si="71"/>
        <v>0</v>
      </c>
      <c r="N226" s="233"/>
      <c r="O226" s="233"/>
      <c r="P226" s="233"/>
      <c r="Q226" s="234"/>
      <c r="R226" s="234"/>
      <c r="S226" s="234"/>
      <c r="T226" s="234"/>
      <c r="U226" s="234"/>
      <c r="V226" s="234"/>
      <c r="W226" s="234"/>
      <c r="X226" s="234"/>
      <c r="Y226" s="234"/>
      <c r="Z226" s="234"/>
      <c r="AA226" s="234"/>
      <c r="AB226" s="234"/>
      <c r="AC226" s="234"/>
      <c r="AD226" s="234"/>
      <c r="AE226" s="234"/>
      <c r="AF226" s="234"/>
      <c r="AG226" s="234"/>
      <c r="AH226" s="234"/>
      <c r="AI226" s="234"/>
      <c r="AJ226" s="234"/>
      <c r="AK226" s="234"/>
      <c r="AL226" s="234"/>
      <c r="AM226" s="234"/>
      <c r="AN226" s="234"/>
      <c r="AO226" s="234"/>
      <c r="AP226" s="234"/>
      <c r="AQ226" s="234"/>
      <c r="AR226" s="234"/>
      <c r="AS226" s="234"/>
      <c r="AT226" s="234"/>
      <c r="AU226" s="234"/>
      <c r="AV226" s="234"/>
      <c r="AW226" s="234"/>
      <c r="AX226" s="305"/>
      <c r="AY226" s="305"/>
      <c r="AZ226" s="305"/>
      <c r="BA226" s="305"/>
      <c r="BB226" s="305"/>
    </row>
    <row r="227" spans="1:54" s="286" customFormat="1" ht="47.25" x14ac:dyDescent="0.3">
      <c r="A227" s="418" t="s">
        <v>211</v>
      </c>
      <c r="B227" s="313" t="s">
        <v>212</v>
      </c>
      <c r="C227" s="419"/>
      <c r="D227" s="231">
        <f>H227</f>
        <v>0</v>
      </c>
      <c r="E227" s="217">
        <f t="shared" si="79"/>
        <v>0</v>
      </c>
      <c r="F227" s="81" t="e">
        <f t="shared" si="82"/>
        <v>#DIV/0!</v>
      </c>
      <c r="G227" s="231"/>
      <c r="H227" s="231"/>
      <c r="I227" s="231" t="e">
        <f t="shared" si="74"/>
        <v>#DIV/0!</v>
      </c>
      <c r="J227" s="29">
        <f t="shared" si="80"/>
        <v>0</v>
      </c>
      <c r="K227" s="22">
        <f t="shared" si="81"/>
        <v>0</v>
      </c>
      <c r="L227" s="268"/>
      <c r="M227" s="22">
        <f t="shared" si="71"/>
        <v>0</v>
      </c>
      <c r="N227" s="269"/>
      <c r="O227" s="269"/>
      <c r="P227" s="269"/>
      <c r="Q227" s="270"/>
      <c r="R227" s="270"/>
      <c r="S227" s="270"/>
      <c r="T227" s="270"/>
      <c r="U227" s="284"/>
      <c r="V227" s="284"/>
      <c r="W227" s="284"/>
      <c r="X227" s="284"/>
      <c r="Y227" s="284"/>
      <c r="Z227" s="284"/>
      <c r="AA227" s="284"/>
      <c r="AB227" s="284"/>
      <c r="AC227" s="284"/>
      <c r="AD227" s="284"/>
      <c r="AE227" s="284"/>
      <c r="AF227" s="284"/>
      <c r="AG227" s="284"/>
      <c r="AH227" s="284"/>
      <c r="AI227" s="284"/>
      <c r="AJ227" s="284"/>
      <c r="AK227" s="284"/>
      <c r="AL227" s="284"/>
      <c r="AM227" s="284"/>
      <c r="AN227" s="284"/>
      <c r="AO227" s="284"/>
      <c r="AP227" s="284"/>
      <c r="AQ227" s="284"/>
      <c r="AR227" s="284"/>
      <c r="AS227" s="284"/>
      <c r="AT227" s="284"/>
      <c r="AU227" s="284"/>
      <c r="AV227" s="284"/>
      <c r="AW227" s="284"/>
      <c r="AX227" s="285"/>
      <c r="AY227" s="285"/>
      <c r="AZ227" s="285"/>
      <c r="BA227" s="285"/>
      <c r="BB227" s="285"/>
    </row>
    <row r="228" spans="1:54" s="286" customFormat="1" ht="31.5" x14ac:dyDescent="0.3">
      <c r="A228" s="418" t="s">
        <v>213</v>
      </c>
      <c r="B228" s="313" t="s">
        <v>214</v>
      </c>
      <c r="C228" s="419"/>
      <c r="D228" s="231">
        <f>H228</f>
        <v>0</v>
      </c>
      <c r="E228" s="217">
        <f t="shared" si="79"/>
        <v>0</v>
      </c>
      <c r="F228" s="81" t="e">
        <f t="shared" si="82"/>
        <v>#DIV/0!</v>
      </c>
      <c r="G228" s="231"/>
      <c r="H228" s="231"/>
      <c r="I228" s="231" t="e">
        <f t="shared" si="74"/>
        <v>#DIV/0!</v>
      </c>
      <c r="J228" s="29">
        <f t="shared" si="80"/>
        <v>0</v>
      </c>
      <c r="K228" s="22">
        <f t="shared" si="81"/>
        <v>0</v>
      </c>
      <c r="L228" s="268"/>
      <c r="M228" s="22">
        <f t="shared" si="71"/>
        <v>0</v>
      </c>
      <c r="N228" s="269"/>
      <c r="O228" s="269"/>
      <c r="P228" s="269"/>
      <c r="Q228" s="270"/>
      <c r="R228" s="270"/>
      <c r="S228" s="270"/>
      <c r="T228" s="270"/>
      <c r="U228" s="284"/>
      <c r="V228" s="284"/>
      <c r="W228" s="284"/>
      <c r="X228" s="284"/>
      <c r="Y228" s="284"/>
      <c r="Z228" s="284"/>
      <c r="AA228" s="284"/>
      <c r="AB228" s="284"/>
      <c r="AC228" s="284"/>
      <c r="AD228" s="284"/>
      <c r="AE228" s="284"/>
      <c r="AF228" s="284"/>
      <c r="AG228" s="284"/>
      <c r="AH228" s="284"/>
      <c r="AI228" s="284"/>
      <c r="AJ228" s="284"/>
      <c r="AK228" s="284"/>
      <c r="AL228" s="284"/>
      <c r="AM228" s="284"/>
      <c r="AN228" s="284"/>
      <c r="AO228" s="284"/>
      <c r="AP228" s="284"/>
      <c r="AQ228" s="284"/>
      <c r="AR228" s="284"/>
      <c r="AS228" s="284"/>
      <c r="AT228" s="284"/>
      <c r="AU228" s="284"/>
      <c r="AV228" s="284"/>
      <c r="AW228" s="284"/>
      <c r="AX228" s="285"/>
      <c r="AY228" s="285"/>
      <c r="AZ228" s="285"/>
      <c r="BA228" s="285"/>
      <c r="BB228" s="285"/>
    </row>
    <row r="229" spans="1:54" s="286" customFormat="1" ht="18.75" x14ac:dyDescent="0.3">
      <c r="A229" s="418" t="s">
        <v>65</v>
      </c>
      <c r="B229" s="313">
        <v>2260382</v>
      </c>
      <c r="C229" s="419"/>
      <c r="D229" s="231">
        <f>H229</f>
        <v>0</v>
      </c>
      <c r="E229" s="217">
        <f t="shared" si="79"/>
        <v>0</v>
      </c>
      <c r="F229" s="81" t="e">
        <f>D229/C229*100</f>
        <v>#DIV/0!</v>
      </c>
      <c r="G229" s="231"/>
      <c r="H229" s="231"/>
      <c r="I229" s="231" t="e">
        <f t="shared" si="74"/>
        <v>#DIV/0!</v>
      </c>
      <c r="J229" s="29"/>
      <c r="K229" s="22"/>
      <c r="L229" s="268"/>
      <c r="M229" s="22"/>
      <c r="N229" s="269"/>
      <c r="O229" s="269"/>
      <c r="P229" s="269"/>
      <c r="Q229" s="270"/>
      <c r="R229" s="270"/>
      <c r="S229" s="270"/>
      <c r="T229" s="270"/>
      <c r="U229" s="284"/>
      <c r="V229" s="284"/>
      <c r="W229" s="284"/>
      <c r="X229" s="284"/>
      <c r="Y229" s="284"/>
      <c r="Z229" s="284"/>
      <c r="AA229" s="284"/>
      <c r="AB229" s="284"/>
      <c r="AC229" s="284"/>
      <c r="AD229" s="284"/>
      <c r="AE229" s="284"/>
      <c r="AF229" s="284"/>
      <c r="AG229" s="284"/>
      <c r="AH229" s="284"/>
      <c r="AI229" s="284"/>
      <c r="AJ229" s="284"/>
      <c r="AK229" s="284"/>
      <c r="AL229" s="284"/>
      <c r="AM229" s="284"/>
      <c r="AN229" s="284"/>
      <c r="AO229" s="284"/>
      <c r="AP229" s="284"/>
      <c r="AQ229" s="284"/>
      <c r="AR229" s="284"/>
      <c r="AS229" s="284"/>
      <c r="AT229" s="284"/>
      <c r="AU229" s="284"/>
      <c r="AV229" s="284"/>
      <c r="AW229" s="284"/>
      <c r="AX229" s="285"/>
      <c r="AY229" s="285"/>
      <c r="AZ229" s="285"/>
      <c r="BA229" s="285"/>
      <c r="BB229" s="285"/>
    </row>
    <row r="230" spans="1:54" s="417" customFormat="1" ht="18.75" x14ac:dyDescent="0.3">
      <c r="A230" s="176" t="s">
        <v>64</v>
      </c>
      <c r="B230" s="510" t="s">
        <v>164</v>
      </c>
      <c r="C230" s="511">
        <f>C231+C235+C237</f>
        <v>0</v>
      </c>
      <c r="D230" s="511">
        <f>D231+D235+D237</f>
        <v>0</v>
      </c>
      <c r="E230" s="511">
        <f>E231+E235+E237</f>
        <v>0</v>
      </c>
      <c r="F230" s="171" t="e">
        <f t="shared" si="82"/>
        <v>#DIV/0!</v>
      </c>
      <c r="G230" s="511">
        <f>G231+G235+G237</f>
        <v>0</v>
      </c>
      <c r="H230" s="511">
        <f>H231+H235+H237</f>
        <v>0</v>
      </c>
      <c r="I230" s="511" t="e">
        <f t="shared" si="74"/>
        <v>#DIV/0!</v>
      </c>
      <c r="J230" s="29">
        <f t="shared" ref="J230:J247" si="83">G230-H230</f>
        <v>0</v>
      </c>
      <c r="K230" s="22">
        <f t="shared" ref="K230:K247" si="84">C230</f>
        <v>0</v>
      </c>
      <c r="L230" s="232"/>
      <c r="M230" s="22">
        <f t="shared" si="71"/>
        <v>0</v>
      </c>
      <c r="N230" s="233"/>
      <c r="O230" s="233"/>
      <c r="P230" s="233"/>
      <c r="Q230" s="234"/>
      <c r="R230" s="234"/>
      <c r="S230" s="234"/>
      <c r="T230" s="234"/>
      <c r="U230" s="234"/>
      <c r="V230" s="234"/>
      <c r="W230" s="234"/>
      <c r="X230" s="234"/>
      <c r="Y230" s="234"/>
      <c r="Z230" s="234"/>
      <c r="AA230" s="234"/>
      <c r="AB230" s="234"/>
      <c r="AC230" s="234"/>
      <c r="AD230" s="234"/>
      <c r="AE230" s="234"/>
      <c r="AF230" s="234"/>
      <c r="AG230" s="234"/>
      <c r="AH230" s="234"/>
      <c r="AI230" s="234"/>
      <c r="AJ230" s="234"/>
      <c r="AK230" s="234"/>
      <c r="AL230" s="234"/>
      <c r="AM230" s="234"/>
      <c r="AN230" s="234"/>
      <c r="AO230" s="234"/>
      <c r="AP230" s="234"/>
      <c r="AQ230" s="234"/>
      <c r="AR230" s="234"/>
      <c r="AS230" s="234"/>
      <c r="AT230" s="234"/>
      <c r="AU230" s="234"/>
      <c r="AV230" s="234"/>
      <c r="AW230" s="234"/>
      <c r="AX230" s="416"/>
      <c r="AY230" s="416"/>
      <c r="AZ230" s="416"/>
      <c r="BA230" s="416"/>
      <c r="BB230" s="416"/>
    </row>
    <row r="231" spans="1:54" s="306" customFormat="1" ht="21" customHeight="1" x14ac:dyDescent="0.3">
      <c r="A231" s="254" t="s">
        <v>36</v>
      </c>
      <c r="B231" s="404">
        <v>226</v>
      </c>
      <c r="C231" s="405">
        <f>SUM(C232:C234)</f>
        <v>0</v>
      </c>
      <c r="D231" s="405">
        <f>SUM(D232:D234)</f>
        <v>0</v>
      </c>
      <c r="E231" s="405">
        <f>SUM(E232:E234)</f>
        <v>0</v>
      </c>
      <c r="F231" s="111" t="e">
        <f t="shared" si="82"/>
        <v>#DIV/0!</v>
      </c>
      <c r="G231" s="405">
        <f>SUM(G232:G234)</f>
        <v>0</v>
      </c>
      <c r="H231" s="405">
        <f>SUM(H232:H234)</f>
        <v>0</v>
      </c>
      <c r="I231" s="405" t="e">
        <f t="shared" si="74"/>
        <v>#DIV/0!</v>
      </c>
      <c r="J231" s="29">
        <f t="shared" si="83"/>
        <v>0</v>
      </c>
      <c r="K231" s="22">
        <f t="shared" si="84"/>
        <v>0</v>
      </c>
      <c r="L231" s="303"/>
      <c r="M231" s="22">
        <f t="shared" si="71"/>
        <v>0</v>
      </c>
      <c r="N231" s="233"/>
      <c r="O231" s="233"/>
      <c r="P231" s="233"/>
      <c r="Q231" s="234"/>
      <c r="R231" s="234"/>
      <c r="S231" s="234"/>
      <c r="T231" s="234"/>
      <c r="U231" s="234"/>
      <c r="V231" s="234"/>
      <c r="W231" s="234"/>
      <c r="X231" s="234"/>
      <c r="Y231" s="234"/>
      <c r="Z231" s="234"/>
      <c r="AA231" s="234"/>
      <c r="AB231" s="234"/>
      <c r="AC231" s="234"/>
      <c r="AD231" s="234"/>
      <c r="AE231" s="234"/>
      <c r="AF231" s="234"/>
      <c r="AG231" s="234"/>
      <c r="AH231" s="234"/>
      <c r="AI231" s="234"/>
      <c r="AJ231" s="234"/>
      <c r="AK231" s="234"/>
      <c r="AL231" s="234"/>
      <c r="AM231" s="234"/>
      <c r="AN231" s="234"/>
      <c r="AO231" s="234"/>
      <c r="AP231" s="234"/>
      <c r="AQ231" s="234"/>
      <c r="AR231" s="234"/>
      <c r="AS231" s="234"/>
      <c r="AT231" s="234"/>
      <c r="AU231" s="234"/>
      <c r="AV231" s="234"/>
      <c r="AW231" s="234"/>
      <c r="AX231" s="305"/>
      <c r="AY231" s="305"/>
      <c r="AZ231" s="305"/>
      <c r="BA231" s="305"/>
      <c r="BB231" s="305"/>
    </row>
    <row r="232" spans="1:54" s="492" customFormat="1" ht="52.5" customHeight="1" x14ac:dyDescent="0.3">
      <c r="A232" s="514" t="s">
        <v>215</v>
      </c>
      <c r="B232" s="313">
        <v>2260019</v>
      </c>
      <c r="C232" s="421"/>
      <c r="D232" s="231">
        <f>H232</f>
        <v>0</v>
      </c>
      <c r="E232" s="217">
        <f t="shared" ref="E232:E238" si="85">C232-D232</f>
        <v>0</v>
      </c>
      <c r="F232" s="81" t="e">
        <f t="shared" si="82"/>
        <v>#DIV/0!</v>
      </c>
      <c r="G232" s="231"/>
      <c r="H232" s="231"/>
      <c r="I232" s="231" t="e">
        <f t="shared" si="74"/>
        <v>#DIV/0!</v>
      </c>
      <c r="J232" s="29">
        <f t="shared" si="83"/>
        <v>0</v>
      </c>
      <c r="K232" s="22">
        <f t="shared" si="84"/>
        <v>0</v>
      </c>
      <c r="L232" s="268"/>
      <c r="M232" s="22">
        <f t="shared" si="71"/>
        <v>0</v>
      </c>
      <c r="N232" s="269"/>
      <c r="O232" s="269"/>
      <c r="P232" s="269"/>
      <c r="Q232" s="270"/>
      <c r="R232" s="270"/>
      <c r="S232" s="270"/>
      <c r="T232" s="270"/>
      <c r="U232" s="284"/>
      <c r="V232" s="284"/>
      <c r="W232" s="284"/>
      <c r="X232" s="284"/>
      <c r="Y232" s="284"/>
      <c r="Z232" s="284"/>
      <c r="AA232" s="284"/>
      <c r="AB232" s="284"/>
      <c r="AC232" s="284"/>
      <c r="AD232" s="284"/>
      <c r="AE232" s="284"/>
      <c r="AF232" s="284"/>
      <c r="AG232" s="284"/>
      <c r="AH232" s="284"/>
      <c r="AI232" s="284"/>
      <c r="AJ232" s="284"/>
      <c r="AK232" s="284"/>
      <c r="AL232" s="284"/>
      <c r="AM232" s="284"/>
      <c r="AN232" s="284"/>
      <c r="AO232" s="284"/>
      <c r="AP232" s="284"/>
      <c r="AQ232" s="284"/>
      <c r="AR232" s="284"/>
      <c r="AS232" s="284"/>
      <c r="AT232" s="284"/>
      <c r="AU232" s="284"/>
      <c r="AV232" s="284"/>
      <c r="AW232" s="284"/>
      <c r="AX232" s="284"/>
      <c r="AY232" s="284"/>
      <c r="AZ232" s="284"/>
      <c r="BA232" s="284"/>
      <c r="BB232" s="284"/>
    </row>
    <row r="233" spans="1:54" s="492" customFormat="1" ht="63" customHeight="1" x14ac:dyDescent="0.3">
      <c r="A233" s="514" t="s">
        <v>211</v>
      </c>
      <c r="B233" s="313">
        <v>2260050</v>
      </c>
      <c r="C233" s="421"/>
      <c r="D233" s="231">
        <f>H233</f>
        <v>0</v>
      </c>
      <c r="E233" s="217">
        <f t="shared" si="85"/>
        <v>0</v>
      </c>
      <c r="F233" s="81" t="e">
        <f t="shared" si="82"/>
        <v>#DIV/0!</v>
      </c>
      <c r="G233" s="231"/>
      <c r="H233" s="231"/>
      <c r="I233" s="231" t="e">
        <f t="shared" si="74"/>
        <v>#DIV/0!</v>
      </c>
      <c r="J233" s="29">
        <f t="shared" si="83"/>
        <v>0</v>
      </c>
      <c r="K233" s="22">
        <f t="shared" si="84"/>
        <v>0</v>
      </c>
      <c r="L233" s="268"/>
      <c r="M233" s="22">
        <f t="shared" si="71"/>
        <v>0</v>
      </c>
      <c r="N233" s="269"/>
      <c r="O233" s="269"/>
      <c r="P233" s="269"/>
      <c r="Q233" s="270"/>
      <c r="R233" s="270"/>
      <c r="S233" s="270"/>
      <c r="T233" s="270"/>
      <c r="U233" s="284"/>
      <c r="V233" s="284"/>
      <c r="W233" s="284"/>
      <c r="X233" s="284"/>
      <c r="Y233" s="284"/>
      <c r="Z233" s="284"/>
      <c r="AA233" s="284"/>
      <c r="AB233" s="284"/>
      <c r="AC233" s="284"/>
      <c r="AD233" s="284"/>
      <c r="AE233" s="284"/>
      <c r="AF233" s="284"/>
      <c r="AG233" s="284"/>
      <c r="AH233" s="284"/>
      <c r="AI233" s="284"/>
      <c r="AJ233" s="284"/>
      <c r="AK233" s="284"/>
      <c r="AL233" s="284"/>
      <c r="AM233" s="284"/>
      <c r="AN233" s="284"/>
      <c r="AO233" s="284"/>
      <c r="AP233" s="284"/>
      <c r="AQ233" s="284"/>
      <c r="AR233" s="284"/>
      <c r="AS233" s="284"/>
      <c r="AT233" s="284"/>
      <c r="AU233" s="284"/>
      <c r="AV233" s="284"/>
      <c r="AW233" s="284"/>
      <c r="AX233" s="284"/>
      <c r="AY233" s="284"/>
      <c r="AZ233" s="284"/>
      <c r="BA233" s="284"/>
      <c r="BB233" s="284"/>
    </row>
    <row r="234" spans="1:54" s="492" customFormat="1" ht="24.75" customHeight="1" x14ac:dyDescent="0.3">
      <c r="A234" s="418" t="s">
        <v>65</v>
      </c>
      <c r="B234" s="313">
        <v>2260382</v>
      </c>
      <c r="C234" s="421"/>
      <c r="D234" s="231">
        <f>H234</f>
        <v>0</v>
      </c>
      <c r="E234" s="217">
        <f t="shared" si="85"/>
        <v>0</v>
      </c>
      <c r="F234" s="81" t="e">
        <f t="shared" si="82"/>
        <v>#DIV/0!</v>
      </c>
      <c r="G234" s="231"/>
      <c r="H234" s="231"/>
      <c r="I234" s="231" t="e">
        <f t="shared" si="74"/>
        <v>#DIV/0!</v>
      </c>
      <c r="J234" s="29">
        <f t="shared" si="83"/>
        <v>0</v>
      </c>
      <c r="K234" s="22">
        <f t="shared" si="84"/>
        <v>0</v>
      </c>
      <c r="L234" s="268"/>
      <c r="M234" s="22">
        <f t="shared" si="71"/>
        <v>0</v>
      </c>
      <c r="N234" s="269"/>
      <c r="O234" s="269"/>
      <c r="P234" s="269"/>
      <c r="Q234" s="270"/>
      <c r="R234" s="270"/>
      <c r="S234" s="270"/>
      <c r="T234" s="270"/>
      <c r="U234" s="284"/>
      <c r="V234" s="284"/>
      <c r="W234" s="284"/>
      <c r="X234" s="284"/>
      <c r="Y234" s="284"/>
      <c r="Z234" s="284"/>
      <c r="AA234" s="284"/>
      <c r="AB234" s="284"/>
      <c r="AC234" s="284"/>
      <c r="AD234" s="284"/>
      <c r="AE234" s="284"/>
      <c r="AF234" s="284"/>
      <c r="AG234" s="284"/>
      <c r="AH234" s="284"/>
      <c r="AI234" s="284"/>
      <c r="AJ234" s="284"/>
      <c r="AK234" s="284"/>
      <c r="AL234" s="284"/>
      <c r="AM234" s="284"/>
      <c r="AN234" s="284"/>
      <c r="AO234" s="284"/>
      <c r="AP234" s="284"/>
      <c r="AQ234" s="284"/>
      <c r="AR234" s="284"/>
      <c r="AS234" s="284"/>
      <c r="AT234" s="284"/>
      <c r="AU234" s="284"/>
      <c r="AV234" s="284"/>
      <c r="AW234" s="284"/>
      <c r="AX234" s="284"/>
      <c r="AY234" s="284"/>
      <c r="AZ234" s="284"/>
      <c r="BA234" s="284"/>
      <c r="BB234" s="284"/>
    </row>
    <row r="235" spans="1:54" s="306" customFormat="1" ht="23.25" customHeight="1" x14ac:dyDescent="0.3">
      <c r="A235" s="279" t="s">
        <v>40</v>
      </c>
      <c r="B235" s="404">
        <v>310</v>
      </c>
      <c r="C235" s="405">
        <f>C236</f>
        <v>0</v>
      </c>
      <c r="D235" s="405">
        <f>D236</f>
        <v>0</v>
      </c>
      <c r="E235" s="405">
        <f>E236</f>
        <v>0</v>
      </c>
      <c r="F235" s="111" t="e">
        <f t="shared" si="82"/>
        <v>#DIV/0!</v>
      </c>
      <c r="G235" s="405">
        <f>G236</f>
        <v>0</v>
      </c>
      <c r="H235" s="405">
        <f>H236</f>
        <v>0</v>
      </c>
      <c r="I235" s="405" t="e">
        <f t="shared" si="74"/>
        <v>#DIV/0!</v>
      </c>
      <c r="J235" s="29">
        <f t="shared" si="83"/>
        <v>0</v>
      </c>
      <c r="K235" s="22">
        <f t="shared" si="84"/>
        <v>0</v>
      </c>
      <c r="L235" s="303"/>
      <c r="M235" s="22">
        <f t="shared" si="71"/>
        <v>0</v>
      </c>
      <c r="N235" s="233"/>
      <c r="O235" s="233"/>
      <c r="P235" s="233"/>
      <c r="Q235" s="234"/>
      <c r="R235" s="234"/>
      <c r="S235" s="234"/>
      <c r="T235" s="234"/>
      <c r="U235" s="234"/>
      <c r="V235" s="234"/>
      <c r="W235" s="234"/>
      <c r="X235" s="234"/>
      <c r="Y235" s="234"/>
      <c r="Z235" s="234"/>
      <c r="AA235" s="234"/>
      <c r="AB235" s="234"/>
      <c r="AC235" s="234"/>
      <c r="AD235" s="234"/>
      <c r="AE235" s="234"/>
      <c r="AF235" s="234"/>
      <c r="AG235" s="234"/>
      <c r="AH235" s="234"/>
      <c r="AI235" s="234"/>
      <c r="AJ235" s="234"/>
      <c r="AK235" s="234"/>
      <c r="AL235" s="234"/>
      <c r="AM235" s="234"/>
      <c r="AN235" s="234"/>
      <c r="AO235" s="234"/>
      <c r="AP235" s="234"/>
      <c r="AQ235" s="234"/>
      <c r="AR235" s="234"/>
      <c r="AS235" s="234"/>
      <c r="AT235" s="234"/>
      <c r="AU235" s="234"/>
      <c r="AV235" s="234"/>
      <c r="AW235" s="234"/>
      <c r="AX235" s="305"/>
      <c r="AY235" s="305"/>
      <c r="AZ235" s="305"/>
      <c r="BA235" s="305"/>
      <c r="BB235" s="305"/>
    </row>
    <row r="236" spans="1:54" s="492" customFormat="1" ht="18.75" x14ac:dyDescent="0.3">
      <c r="A236" s="309" t="s">
        <v>216</v>
      </c>
      <c r="B236" s="313">
        <v>3100267</v>
      </c>
      <c r="C236" s="421"/>
      <c r="D236" s="231">
        <f>H236</f>
        <v>0</v>
      </c>
      <c r="E236" s="217">
        <f t="shared" si="85"/>
        <v>0</v>
      </c>
      <c r="F236" s="81" t="e">
        <f t="shared" si="82"/>
        <v>#DIV/0!</v>
      </c>
      <c r="G236" s="231"/>
      <c r="H236" s="231"/>
      <c r="I236" s="231" t="e">
        <f t="shared" si="74"/>
        <v>#DIV/0!</v>
      </c>
      <c r="J236" s="29">
        <f t="shared" si="83"/>
        <v>0</v>
      </c>
      <c r="K236" s="22">
        <f t="shared" si="84"/>
        <v>0</v>
      </c>
      <c r="L236" s="268"/>
      <c r="M236" s="22">
        <f t="shared" si="71"/>
        <v>0</v>
      </c>
      <c r="N236" s="269"/>
      <c r="O236" s="269"/>
      <c r="P236" s="269"/>
      <c r="Q236" s="270"/>
      <c r="R236" s="270"/>
      <c r="S236" s="270"/>
      <c r="T236" s="270"/>
      <c r="U236" s="284"/>
      <c r="V236" s="284"/>
      <c r="W236" s="284"/>
      <c r="X236" s="284"/>
      <c r="Y236" s="284"/>
      <c r="Z236" s="284"/>
      <c r="AA236" s="284"/>
      <c r="AB236" s="284"/>
      <c r="AC236" s="284"/>
      <c r="AD236" s="284"/>
      <c r="AE236" s="284"/>
      <c r="AF236" s="284"/>
      <c r="AG236" s="284"/>
      <c r="AH236" s="284"/>
      <c r="AI236" s="284"/>
      <c r="AJ236" s="284"/>
      <c r="AK236" s="284"/>
      <c r="AL236" s="284"/>
      <c r="AM236" s="284"/>
      <c r="AN236" s="284"/>
      <c r="AO236" s="284"/>
      <c r="AP236" s="284"/>
      <c r="AQ236" s="284"/>
      <c r="AR236" s="284"/>
      <c r="AS236" s="284"/>
      <c r="AT236" s="284"/>
      <c r="AU236" s="284"/>
      <c r="AV236" s="284"/>
      <c r="AW236" s="284"/>
      <c r="AX236" s="284"/>
      <c r="AY236" s="284"/>
      <c r="AZ236" s="284"/>
      <c r="BA236" s="284"/>
      <c r="BB236" s="284"/>
    </row>
    <row r="237" spans="1:54" s="306" customFormat="1" ht="21.75" customHeight="1" x14ac:dyDescent="0.3">
      <c r="A237" s="279" t="s">
        <v>45</v>
      </c>
      <c r="B237" s="404">
        <v>346</v>
      </c>
      <c r="C237" s="405">
        <f>C238</f>
        <v>0</v>
      </c>
      <c r="D237" s="405">
        <f>D238</f>
        <v>0</v>
      </c>
      <c r="E237" s="405">
        <f>E238</f>
        <v>0</v>
      </c>
      <c r="F237" s="111" t="e">
        <f t="shared" si="82"/>
        <v>#DIV/0!</v>
      </c>
      <c r="G237" s="405">
        <f>G238</f>
        <v>0</v>
      </c>
      <c r="H237" s="405">
        <f>H238</f>
        <v>0</v>
      </c>
      <c r="I237" s="405" t="e">
        <f t="shared" si="74"/>
        <v>#DIV/0!</v>
      </c>
      <c r="J237" s="29">
        <f t="shared" si="83"/>
        <v>0</v>
      </c>
      <c r="K237" s="22">
        <f t="shared" si="84"/>
        <v>0</v>
      </c>
      <c r="L237" s="303"/>
      <c r="M237" s="22">
        <f t="shared" si="71"/>
        <v>0</v>
      </c>
      <c r="N237" s="304"/>
      <c r="O237" s="233"/>
      <c r="P237" s="233"/>
      <c r="Q237" s="234"/>
      <c r="R237" s="234"/>
      <c r="S237" s="234"/>
      <c r="T237" s="234"/>
      <c r="U237" s="234"/>
      <c r="V237" s="234"/>
      <c r="W237" s="234"/>
      <c r="X237" s="234"/>
      <c r="Y237" s="234"/>
      <c r="Z237" s="234"/>
      <c r="AA237" s="234"/>
      <c r="AB237" s="234"/>
      <c r="AC237" s="234"/>
      <c r="AD237" s="234"/>
      <c r="AE237" s="234"/>
      <c r="AF237" s="234"/>
      <c r="AG237" s="234"/>
      <c r="AH237" s="234"/>
      <c r="AI237" s="234"/>
      <c r="AJ237" s="234"/>
      <c r="AK237" s="234"/>
      <c r="AL237" s="234"/>
      <c r="AM237" s="234"/>
      <c r="AN237" s="234"/>
      <c r="AO237" s="234"/>
      <c r="AP237" s="234"/>
      <c r="AQ237" s="234"/>
      <c r="AR237" s="234"/>
      <c r="AS237" s="234"/>
      <c r="AT237" s="234"/>
      <c r="AU237" s="234"/>
      <c r="AV237" s="234"/>
      <c r="AW237" s="234"/>
      <c r="AX237" s="305"/>
      <c r="AY237" s="305"/>
      <c r="AZ237" s="305"/>
      <c r="BA237" s="305"/>
      <c r="BB237" s="305"/>
    </row>
    <row r="238" spans="1:54" s="492" customFormat="1" ht="39.75" customHeight="1" x14ac:dyDescent="0.3">
      <c r="A238" s="418" t="s">
        <v>148</v>
      </c>
      <c r="B238" s="313">
        <v>3460030</v>
      </c>
      <c r="C238" s="421"/>
      <c r="D238" s="231">
        <f>H238</f>
        <v>0</v>
      </c>
      <c r="E238" s="217">
        <f t="shared" si="85"/>
        <v>0</v>
      </c>
      <c r="F238" s="81" t="e">
        <f t="shared" si="82"/>
        <v>#DIV/0!</v>
      </c>
      <c r="G238" s="231"/>
      <c r="H238" s="231"/>
      <c r="I238" s="231" t="e">
        <f t="shared" si="74"/>
        <v>#DIV/0!</v>
      </c>
      <c r="J238" s="29">
        <f t="shared" si="83"/>
        <v>0</v>
      </c>
      <c r="K238" s="22">
        <f t="shared" si="84"/>
        <v>0</v>
      </c>
      <c r="L238" s="268"/>
      <c r="M238" s="22">
        <f t="shared" si="71"/>
        <v>0</v>
      </c>
      <c r="N238" s="269"/>
      <c r="O238" s="269"/>
      <c r="P238" s="269"/>
      <c r="Q238" s="270"/>
      <c r="R238" s="270"/>
      <c r="S238" s="270"/>
      <c r="T238" s="270"/>
      <c r="U238" s="284"/>
      <c r="V238" s="284"/>
      <c r="W238" s="284"/>
      <c r="X238" s="284"/>
      <c r="Y238" s="284"/>
      <c r="Z238" s="284"/>
      <c r="AA238" s="284"/>
      <c r="AB238" s="284"/>
      <c r="AC238" s="284"/>
      <c r="AD238" s="284"/>
      <c r="AE238" s="284"/>
      <c r="AF238" s="284"/>
      <c r="AG238" s="284"/>
      <c r="AH238" s="284"/>
      <c r="AI238" s="284"/>
      <c r="AJ238" s="284"/>
      <c r="AK238" s="284"/>
      <c r="AL238" s="284"/>
      <c r="AM238" s="284"/>
      <c r="AN238" s="284"/>
      <c r="AO238" s="284"/>
      <c r="AP238" s="284"/>
      <c r="AQ238" s="284"/>
      <c r="AR238" s="284"/>
      <c r="AS238" s="284"/>
      <c r="AT238" s="284"/>
      <c r="AU238" s="284"/>
      <c r="AV238" s="284"/>
      <c r="AW238" s="284"/>
      <c r="AX238" s="284"/>
      <c r="AY238" s="284"/>
      <c r="AZ238" s="284"/>
      <c r="BA238" s="284"/>
      <c r="BB238" s="284"/>
    </row>
    <row r="239" spans="1:54" s="417" customFormat="1" ht="18.75" x14ac:dyDescent="0.3">
      <c r="A239" s="176" t="s">
        <v>68</v>
      </c>
      <c r="B239" s="510" t="s">
        <v>175</v>
      </c>
      <c r="C239" s="511">
        <f>C240+C244+C246</f>
        <v>0</v>
      </c>
      <c r="D239" s="511">
        <f>D240+D244+D246</f>
        <v>0</v>
      </c>
      <c r="E239" s="511">
        <f>E240+E244+E246</f>
        <v>0</v>
      </c>
      <c r="F239" s="171" t="e">
        <f t="shared" si="82"/>
        <v>#DIV/0!</v>
      </c>
      <c r="G239" s="511">
        <f>G240+G244+G246</f>
        <v>0</v>
      </c>
      <c r="H239" s="511">
        <f>H240+H244+H246</f>
        <v>0</v>
      </c>
      <c r="I239" s="511" t="e">
        <f t="shared" si="74"/>
        <v>#DIV/0!</v>
      </c>
      <c r="J239" s="29">
        <f t="shared" si="83"/>
        <v>0</v>
      </c>
      <c r="K239" s="22">
        <f t="shared" si="84"/>
        <v>0</v>
      </c>
      <c r="L239" s="232"/>
      <c r="M239" s="22">
        <f t="shared" si="71"/>
        <v>0</v>
      </c>
      <c r="N239" s="233"/>
      <c r="O239" s="233"/>
      <c r="P239" s="233"/>
      <c r="Q239" s="234"/>
      <c r="R239" s="234"/>
      <c r="S239" s="234"/>
      <c r="T239" s="234"/>
      <c r="U239" s="234"/>
      <c r="V239" s="234"/>
      <c r="W239" s="234"/>
      <c r="X239" s="234"/>
      <c r="Y239" s="234"/>
      <c r="Z239" s="234"/>
      <c r="AA239" s="234"/>
      <c r="AB239" s="234"/>
      <c r="AC239" s="234"/>
      <c r="AD239" s="234"/>
      <c r="AE239" s="234"/>
      <c r="AF239" s="234"/>
      <c r="AG239" s="234"/>
      <c r="AH239" s="234"/>
      <c r="AI239" s="234"/>
      <c r="AJ239" s="234"/>
      <c r="AK239" s="234"/>
      <c r="AL239" s="234"/>
      <c r="AM239" s="234"/>
      <c r="AN239" s="234"/>
      <c r="AO239" s="234"/>
      <c r="AP239" s="234"/>
      <c r="AQ239" s="234"/>
      <c r="AR239" s="234"/>
      <c r="AS239" s="234"/>
      <c r="AT239" s="234"/>
      <c r="AU239" s="234"/>
      <c r="AV239" s="234"/>
      <c r="AW239" s="234"/>
      <c r="AX239" s="416"/>
      <c r="AY239" s="416"/>
      <c r="AZ239" s="416"/>
      <c r="BA239" s="416"/>
      <c r="BB239" s="416"/>
    </row>
    <row r="240" spans="1:54" s="306" customFormat="1" ht="32.25" customHeight="1" x14ac:dyDescent="0.3">
      <c r="A240" s="254" t="s">
        <v>36</v>
      </c>
      <c r="B240" s="404">
        <v>226</v>
      </c>
      <c r="C240" s="405">
        <f>SUM(C241:C243)</f>
        <v>0</v>
      </c>
      <c r="D240" s="405">
        <f>SUM(D241:D243)</f>
        <v>0</v>
      </c>
      <c r="E240" s="405">
        <f>SUM(E241:E243)</f>
        <v>0</v>
      </c>
      <c r="F240" s="111" t="e">
        <f t="shared" si="82"/>
        <v>#DIV/0!</v>
      </c>
      <c r="G240" s="405">
        <f>SUM(G241:G243)</f>
        <v>0</v>
      </c>
      <c r="H240" s="405">
        <f>SUM(H241:H243)</f>
        <v>0</v>
      </c>
      <c r="I240" s="405" t="e">
        <f>H240/G240*100</f>
        <v>#DIV/0!</v>
      </c>
      <c r="J240" s="29">
        <f t="shared" si="83"/>
        <v>0</v>
      </c>
      <c r="K240" s="22">
        <f t="shared" si="84"/>
        <v>0</v>
      </c>
      <c r="L240" s="303"/>
      <c r="M240" s="22">
        <f t="shared" si="71"/>
        <v>0</v>
      </c>
      <c r="N240" s="304"/>
      <c r="O240" s="233"/>
      <c r="P240" s="233"/>
      <c r="Q240" s="234"/>
      <c r="R240" s="234"/>
      <c r="S240" s="234"/>
      <c r="T240" s="234"/>
      <c r="U240" s="234"/>
      <c r="V240" s="234"/>
      <c r="W240" s="234"/>
      <c r="X240" s="234"/>
      <c r="Y240" s="234"/>
      <c r="Z240" s="234"/>
      <c r="AA240" s="234"/>
      <c r="AB240" s="234"/>
      <c r="AC240" s="234"/>
      <c r="AD240" s="234"/>
      <c r="AE240" s="234"/>
      <c r="AF240" s="234"/>
      <c r="AG240" s="234"/>
      <c r="AH240" s="234"/>
      <c r="AI240" s="234"/>
      <c r="AJ240" s="234"/>
      <c r="AK240" s="234"/>
      <c r="AL240" s="234"/>
      <c r="AM240" s="234"/>
      <c r="AN240" s="234"/>
      <c r="AO240" s="234"/>
      <c r="AP240" s="234"/>
      <c r="AQ240" s="234"/>
      <c r="AR240" s="234"/>
      <c r="AS240" s="234"/>
      <c r="AT240" s="234"/>
      <c r="AU240" s="234"/>
      <c r="AV240" s="234"/>
      <c r="AW240" s="234"/>
      <c r="AX240" s="305"/>
      <c r="AY240" s="305"/>
      <c r="AZ240" s="305"/>
      <c r="BA240" s="305"/>
      <c r="BB240" s="305"/>
    </row>
    <row r="241" spans="1:54" s="492" customFormat="1" ht="48" customHeight="1" x14ac:dyDescent="0.3">
      <c r="A241" s="514" t="s">
        <v>215</v>
      </c>
      <c r="B241" s="313">
        <v>2260019</v>
      </c>
      <c r="C241" s="421"/>
      <c r="D241" s="231">
        <f>H241</f>
        <v>0</v>
      </c>
      <c r="E241" s="217">
        <f t="shared" ref="E241:E243" si="86">C241-D241</f>
        <v>0</v>
      </c>
      <c r="F241" s="81" t="e">
        <f t="shared" si="82"/>
        <v>#DIV/0!</v>
      </c>
      <c r="G241" s="231"/>
      <c r="H241" s="231"/>
      <c r="I241" s="231" t="e">
        <f t="shared" si="74"/>
        <v>#DIV/0!</v>
      </c>
      <c r="J241" s="29">
        <f t="shared" si="83"/>
        <v>0</v>
      </c>
      <c r="K241" s="22">
        <f t="shared" si="84"/>
        <v>0</v>
      </c>
      <c r="L241" s="268"/>
      <c r="M241" s="22">
        <f t="shared" si="71"/>
        <v>0</v>
      </c>
      <c r="N241" s="269"/>
      <c r="O241" s="269"/>
      <c r="P241" s="269"/>
      <c r="Q241" s="270"/>
      <c r="R241" s="270"/>
      <c r="S241" s="270"/>
      <c r="T241" s="270"/>
      <c r="U241" s="284"/>
      <c r="V241" s="284"/>
      <c r="W241" s="284"/>
      <c r="X241" s="284"/>
      <c r="Y241" s="284"/>
      <c r="Z241" s="284"/>
      <c r="AA241" s="284"/>
      <c r="AB241" s="284"/>
      <c r="AC241" s="284"/>
      <c r="AD241" s="284"/>
      <c r="AE241" s="284"/>
      <c r="AF241" s="284"/>
      <c r="AG241" s="284"/>
      <c r="AH241" s="284"/>
      <c r="AI241" s="284"/>
      <c r="AJ241" s="284"/>
      <c r="AK241" s="284"/>
      <c r="AL241" s="284"/>
      <c r="AM241" s="284"/>
      <c r="AN241" s="284"/>
      <c r="AO241" s="284"/>
      <c r="AP241" s="284"/>
      <c r="AQ241" s="284"/>
      <c r="AR241" s="284"/>
      <c r="AS241" s="284"/>
      <c r="AT241" s="284"/>
      <c r="AU241" s="284"/>
      <c r="AV241" s="284"/>
      <c r="AW241" s="284"/>
      <c r="AX241" s="284"/>
      <c r="AY241" s="284"/>
      <c r="AZ241" s="284"/>
      <c r="BA241" s="284"/>
      <c r="BB241" s="284"/>
    </row>
    <row r="242" spans="1:54" s="492" customFormat="1" ht="54" customHeight="1" x14ac:dyDescent="0.3">
      <c r="A242" s="418" t="s">
        <v>211</v>
      </c>
      <c r="B242" s="313">
        <v>2260050</v>
      </c>
      <c r="C242" s="421"/>
      <c r="D242" s="231">
        <f>H242</f>
        <v>0</v>
      </c>
      <c r="E242" s="217">
        <f t="shared" si="86"/>
        <v>0</v>
      </c>
      <c r="F242" s="81" t="e">
        <f t="shared" si="82"/>
        <v>#DIV/0!</v>
      </c>
      <c r="G242" s="231"/>
      <c r="H242" s="231"/>
      <c r="I242" s="231" t="e">
        <f t="shared" si="74"/>
        <v>#DIV/0!</v>
      </c>
      <c r="J242" s="29">
        <f t="shared" si="83"/>
        <v>0</v>
      </c>
      <c r="K242" s="22">
        <f t="shared" si="84"/>
        <v>0</v>
      </c>
      <c r="L242" s="268"/>
      <c r="M242" s="22">
        <f t="shared" si="71"/>
        <v>0</v>
      </c>
      <c r="N242" s="269"/>
      <c r="O242" s="269"/>
      <c r="P242" s="269"/>
      <c r="Q242" s="270"/>
      <c r="R242" s="270"/>
      <c r="S242" s="270"/>
      <c r="T242" s="270"/>
      <c r="U242" s="284"/>
      <c r="V242" s="284"/>
      <c r="W242" s="284"/>
      <c r="X242" s="284"/>
      <c r="Y242" s="284"/>
      <c r="Z242" s="284"/>
      <c r="AA242" s="284"/>
      <c r="AB242" s="284"/>
      <c r="AC242" s="284"/>
      <c r="AD242" s="284"/>
      <c r="AE242" s="284"/>
      <c r="AF242" s="284"/>
      <c r="AG242" s="284"/>
      <c r="AH242" s="284"/>
      <c r="AI242" s="284"/>
      <c r="AJ242" s="284"/>
      <c r="AK242" s="284"/>
      <c r="AL242" s="284"/>
      <c r="AM242" s="284"/>
      <c r="AN242" s="284"/>
      <c r="AO242" s="284"/>
      <c r="AP242" s="284"/>
      <c r="AQ242" s="284"/>
      <c r="AR242" s="284"/>
      <c r="AS242" s="284"/>
      <c r="AT242" s="284"/>
      <c r="AU242" s="284"/>
      <c r="AV242" s="284"/>
      <c r="AW242" s="284"/>
      <c r="AX242" s="284"/>
      <c r="AY242" s="284"/>
      <c r="AZ242" s="284"/>
      <c r="BA242" s="284"/>
      <c r="BB242" s="284"/>
    </row>
    <row r="243" spans="1:54" s="492" customFormat="1" ht="19.5" customHeight="1" x14ac:dyDescent="0.3">
      <c r="A243" s="418" t="s">
        <v>190</v>
      </c>
      <c r="B243" s="313">
        <v>2260382</v>
      </c>
      <c r="C243" s="422"/>
      <c r="D243" s="231">
        <f>H243</f>
        <v>0</v>
      </c>
      <c r="E243" s="217">
        <f t="shared" si="86"/>
        <v>0</v>
      </c>
      <c r="F243" s="81" t="e">
        <f t="shared" si="82"/>
        <v>#DIV/0!</v>
      </c>
      <c r="G243" s="231"/>
      <c r="H243" s="231"/>
      <c r="I243" s="231" t="e">
        <f>H243/G243*100</f>
        <v>#DIV/0!</v>
      </c>
      <c r="J243" s="29">
        <f t="shared" si="83"/>
        <v>0</v>
      </c>
      <c r="K243" s="22">
        <f t="shared" si="84"/>
        <v>0</v>
      </c>
      <c r="L243" s="268"/>
      <c r="M243" s="22">
        <f t="shared" si="71"/>
        <v>0</v>
      </c>
      <c r="N243" s="269"/>
      <c r="O243" s="269"/>
      <c r="P243" s="269"/>
      <c r="Q243" s="270"/>
      <c r="R243" s="270"/>
      <c r="S243" s="270"/>
      <c r="T243" s="270"/>
      <c r="U243" s="284"/>
      <c r="V243" s="284"/>
      <c r="W243" s="284"/>
      <c r="X243" s="284"/>
      <c r="Y243" s="284"/>
      <c r="Z243" s="284"/>
      <c r="AA243" s="284"/>
      <c r="AB243" s="284"/>
      <c r="AC243" s="284"/>
      <c r="AD243" s="284"/>
      <c r="AE243" s="284"/>
      <c r="AF243" s="284"/>
      <c r="AG243" s="284"/>
      <c r="AH243" s="284"/>
      <c r="AI243" s="284"/>
      <c r="AJ243" s="284"/>
      <c r="AK243" s="284"/>
      <c r="AL243" s="284"/>
      <c r="AM243" s="284"/>
      <c r="AN243" s="284"/>
      <c r="AO243" s="284"/>
      <c r="AP243" s="284"/>
      <c r="AQ243" s="284"/>
      <c r="AR243" s="284"/>
      <c r="AS243" s="284"/>
      <c r="AT243" s="284"/>
      <c r="AU243" s="284"/>
      <c r="AV243" s="284"/>
      <c r="AW243" s="284"/>
      <c r="AX243" s="284"/>
      <c r="AY243" s="284"/>
      <c r="AZ243" s="284"/>
      <c r="BA243" s="284"/>
      <c r="BB243" s="284"/>
    </row>
    <row r="244" spans="1:54" s="306" customFormat="1" ht="24.75" customHeight="1" x14ac:dyDescent="0.3">
      <c r="A244" s="279" t="s">
        <v>40</v>
      </c>
      <c r="B244" s="404">
        <v>310</v>
      </c>
      <c r="C244" s="405">
        <f>C245</f>
        <v>0</v>
      </c>
      <c r="D244" s="405">
        <f>D245</f>
        <v>0</v>
      </c>
      <c r="E244" s="405">
        <f>E245</f>
        <v>0</v>
      </c>
      <c r="F244" s="111" t="e">
        <f t="shared" si="82"/>
        <v>#DIV/0!</v>
      </c>
      <c r="G244" s="405">
        <f>G245</f>
        <v>0</v>
      </c>
      <c r="H244" s="405">
        <f>H245</f>
        <v>0</v>
      </c>
      <c r="I244" s="405" t="e">
        <f t="shared" si="74"/>
        <v>#DIV/0!</v>
      </c>
      <c r="J244" s="29">
        <f t="shared" si="83"/>
        <v>0</v>
      </c>
      <c r="K244" s="22">
        <f t="shared" si="84"/>
        <v>0</v>
      </c>
      <c r="L244" s="303"/>
      <c r="M244" s="22">
        <f t="shared" si="71"/>
        <v>0</v>
      </c>
      <c r="N244" s="304"/>
      <c r="O244" s="233"/>
      <c r="P244" s="233"/>
      <c r="Q244" s="234"/>
      <c r="R244" s="234"/>
      <c r="S244" s="234"/>
      <c r="T244" s="234"/>
      <c r="U244" s="234"/>
      <c r="V244" s="234"/>
      <c r="W244" s="234"/>
      <c r="X244" s="234"/>
      <c r="Y244" s="234"/>
      <c r="Z244" s="234"/>
      <c r="AA244" s="234"/>
      <c r="AB244" s="234"/>
      <c r="AC244" s="234"/>
      <c r="AD244" s="234"/>
      <c r="AE244" s="234"/>
      <c r="AF244" s="234"/>
      <c r="AG244" s="234"/>
      <c r="AH244" s="234"/>
      <c r="AI244" s="234"/>
      <c r="AJ244" s="234"/>
      <c r="AK244" s="234"/>
      <c r="AL244" s="234"/>
      <c r="AM244" s="234"/>
      <c r="AN244" s="234"/>
      <c r="AO244" s="234"/>
      <c r="AP244" s="234"/>
      <c r="AQ244" s="234"/>
      <c r="AR244" s="234"/>
      <c r="AS244" s="234"/>
      <c r="AT244" s="234"/>
      <c r="AU244" s="234"/>
      <c r="AV244" s="234"/>
      <c r="AW244" s="234"/>
      <c r="AX244" s="305"/>
      <c r="AY244" s="305"/>
      <c r="AZ244" s="305"/>
      <c r="BA244" s="305"/>
      <c r="BB244" s="305"/>
    </row>
    <row r="245" spans="1:54" s="492" customFormat="1" ht="18.75" customHeight="1" x14ac:dyDescent="0.3">
      <c r="A245" s="418" t="s">
        <v>216</v>
      </c>
      <c r="B245" s="313">
        <v>3100267</v>
      </c>
      <c r="C245" s="421"/>
      <c r="D245" s="231">
        <f>H245</f>
        <v>0</v>
      </c>
      <c r="E245" s="217">
        <f t="shared" ref="E245" si="87">C245-D245</f>
        <v>0</v>
      </c>
      <c r="F245" s="81" t="e">
        <f t="shared" si="82"/>
        <v>#DIV/0!</v>
      </c>
      <c r="G245" s="231"/>
      <c r="H245" s="231"/>
      <c r="I245" s="231" t="e">
        <f t="shared" si="74"/>
        <v>#DIV/0!</v>
      </c>
      <c r="J245" s="29">
        <f t="shared" si="83"/>
        <v>0</v>
      </c>
      <c r="K245" s="22">
        <f t="shared" si="84"/>
        <v>0</v>
      </c>
      <c r="L245" s="268"/>
      <c r="M245" s="22">
        <f t="shared" si="71"/>
        <v>0</v>
      </c>
      <c r="N245" s="269"/>
      <c r="O245" s="269"/>
      <c r="P245" s="269"/>
      <c r="Q245" s="270"/>
      <c r="R245" s="270"/>
      <c r="S245" s="270"/>
      <c r="T245" s="270"/>
      <c r="U245" s="284"/>
      <c r="V245" s="284"/>
      <c r="W245" s="284"/>
      <c r="X245" s="284"/>
      <c r="Y245" s="284"/>
      <c r="Z245" s="284"/>
      <c r="AA245" s="284"/>
      <c r="AB245" s="284"/>
      <c r="AC245" s="284"/>
      <c r="AD245" s="284"/>
      <c r="AE245" s="284"/>
      <c r="AF245" s="284"/>
      <c r="AG245" s="284"/>
      <c r="AH245" s="284"/>
      <c r="AI245" s="284"/>
      <c r="AJ245" s="284"/>
      <c r="AK245" s="284"/>
      <c r="AL245" s="284"/>
      <c r="AM245" s="284"/>
      <c r="AN245" s="284"/>
      <c r="AO245" s="284"/>
      <c r="AP245" s="284"/>
      <c r="AQ245" s="284"/>
      <c r="AR245" s="284"/>
      <c r="AS245" s="284"/>
      <c r="AT245" s="284"/>
      <c r="AU245" s="284"/>
      <c r="AV245" s="284"/>
      <c r="AW245" s="284"/>
      <c r="AX245" s="284"/>
      <c r="AY245" s="284"/>
      <c r="AZ245" s="284"/>
      <c r="BA245" s="284"/>
      <c r="BB245" s="284"/>
    </row>
    <row r="246" spans="1:54" s="306" customFormat="1" ht="21.75" customHeight="1" x14ac:dyDescent="0.3">
      <c r="A246" s="279" t="s">
        <v>45</v>
      </c>
      <c r="B246" s="404">
        <v>346</v>
      </c>
      <c r="C246" s="405">
        <f>C247</f>
        <v>0</v>
      </c>
      <c r="D246" s="405">
        <f>D247</f>
        <v>0</v>
      </c>
      <c r="E246" s="405">
        <f>E247</f>
        <v>0</v>
      </c>
      <c r="F246" s="111" t="e">
        <f t="shared" si="82"/>
        <v>#DIV/0!</v>
      </c>
      <c r="G246" s="405">
        <f>G247</f>
        <v>0</v>
      </c>
      <c r="H246" s="405">
        <f>H247</f>
        <v>0</v>
      </c>
      <c r="I246" s="405" t="e">
        <f t="shared" si="74"/>
        <v>#DIV/0!</v>
      </c>
      <c r="J246" s="29">
        <f t="shared" si="83"/>
        <v>0</v>
      </c>
      <c r="K246" s="22">
        <f t="shared" si="84"/>
        <v>0</v>
      </c>
      <c r="L246" s="303"/>
      <c r="M246" s="22">
        <f t="shared" si="71"/>
        <v>0</v>
      </c>
      <c r="N246" s="304"/>
      <c r="O246" s="233"/>
      <c r="P246" s="233"/>
      <c r="Q246" s="234"/>
      <c r="R246" s="234"/>
      <c r="S246" s="234"/>
      <c r="T246" s="234"/>
      <c r="U246" s="234"/>
      <c r="V246" s="234"/>
      <c r="W246" s="234"/>
      <c r="X246" s="234"/>
      <c r="Y246" s="234"/>
      <c r="Z246" s="234"/>
      <c r="AA246" s="234"/>
      <c r="AB246" s="234"/>
      <c r="AC246" s="234"/>
      <c r="AD246" s="234"/>
      <c r="AE246" s="234"/>
      <c r="AF246" s="234"/>
      <c r="AG246" s="234"/>
      <c r="AH246" s="234"/>
      <c r="AI246" s="234"/>
      <c r="AJ246" s="234"/>
      <c r="AK246" s="234"/>
      <c r="AL246" s="234"/>
      <c r="AM246" s="234"/>
      <c r="AN246" s="234"/>
      <c r="AO246" s="234"/>
      <c r="AP246" s="234"/>
      <c r="AQ246" s="234"/>
      <c r="AR246" s="234"/>
      <c r="AS246" s="234"/>
      <c r="AT246" s="234"/>
      <c r="AU246" s="234"/>
      <c r="AV246" s="234"/>
      <c r="AW246" s="234"/>
      <c r="AX246" s="305"/>
      <c r="AY246" s="305"/>
      <c r="AZ246" s="305"/>
      <c r="BA246" s="305"/>
      <c r="BB246" s="305"/>
    </row>
    <row r="247" spans="1:54" s="492" customFormat="1" ht="21.75" customHeight="1" x14ac:dyDescent="0.3">
      <c r="A247" s="418" t="s">
        <v>148</v>
      </c>
      <c r="B247" s="313">
        <v>3460030</v>
      </c>
      <c r="C247" s="421"/>
      <c r="D247" s="231">
        <f>H247</f>
        <v>0</v>
      </c>
      <c r="E247" s="217">
        <f t="shared" ref="E247" si="88">C247-D247</f>
        <v>0</v>
      </c>
      <c r="F247" s="81" t="e">
        <f t="shared" si="82"/>
        <v>#DIV/0!</v>
      </c>
      <c r="G247" s="231"/>
      <c r="H247" s="231"/>
      <c r="I247" s="231" t="e">
        <f t="shared" si="74"/>
        <v>#DIV/0!</v>
      </c>
      <c r="J247" s="29">
        <f t="shared" si="83"/>
        <v>0</v>
      </c>
      <c r="K247" s="22">
        <f t="shared" si="84"/>
        <v>0</v>
      </c>
      <c r="L247" s="268"/>
      <c r="M247" s="22">
        <f t="shared" si="71"/>
        <v>0</v>
      </c>
      <c r="N247" s="269"/>
      <c r="O247" s="269"/>
      <c r="P247" s="269"/>
      <c r="Q247" s="270"/>
      <c r="R247" s="270"/>
      <c r="S247" s="270"/>
      <c r="T247" s="270"/>
      <c r="U247" s="284"/>
      <c r="V247" s="284"/>
      <c r="W247" s="284"/>
      <c r="X247" s="284"/>
      <c r="Y247" s="284"/>
      <c r="Z247" s="284"/>
      <c r="AA247" s="284"/>
      <c r="AB247" s="284"/>
      <c r="AC247" s="284"/>
      <c r="AD247" s="284"/>
      <c r="AE247" s="284"/>
      <c r="AF247" s="284"/>
      <c r="AG247" s="284"/>
      <c r="AH247" s="284"/>
      <c r="AI247" s="284"/>
      <c r="AJ247" s="284"/>
      <c r="AK247" s="284"/>
      <c r="AL247" s="284"/>
      <c r="AM247" s="284"/>
      <c r="AN247" s="284"/>
      <c r="AO247" s="284"/>
      <c r="AP247" s="284"/>
      <c r="AQ247" s="284"/>
      <c r="AR247" s="284"/>
      <c r="AS247" s="284"/>
      <c r="AT247" s="284"/>
      <c r="AU247" s="284"/>
      <c r="AV247" s="284"/>
      <c r="AW247" s="284"/>
      <c r="AX247" s="284"/>
      <c r="AY247" s="284"/>
      <c r="AZ247" s="284"/>
      <c r="BA247" s="284"/>
      <c r="BB247" s="284"/>
    </row>
    <row r="248" spans="1:54" s="492" customFormat="1" ht="77.25" customHeight="1" x14ac:dyDescent="0.3">
      <c r="A248" s="60" t="s">
        <v>217</v>
      </c>
      <c r="B248" s="515" t="s">
        <v>218</v>
      </c>
      <c r="C248" s="516">
        <f>C249</f>
        <v>0</v>
      </c>
      <c r="D248" s="516">
        <f t="shared" ref="D248:I249" si="89">D249</f>
        <v>0</v>
      </c>
      <c r="E248" s="516">
        <f t="shared" si="89"/>
        <v>0</v>
      </c>
      <c r="F248" s="516" t="e">
        <f t="shared" si="89"/>
        <v>#DIV/0!</v>
      </c>
      <c r="G248" s="516">
        <f t="shared" si="89"/>
        <v>0</v>
      </c>
      <c r="H248" s="516">
        <f t="shared" si="89"/>
        <v>0</v>
      </c>
      <c r="I248" s="516" t="e">
        <f t="shared" si="89"/>
        <v>#DIV/0!</v>
      </c>
      <c r="J248" s="29"/>
      <c r="K248" s="22"/>
      <c r="L248" s="268"/>
      <c r="M248" s="22"/>
      <c r="N248" s="269"/>
      <c r="O248" s="269"/>
      <c r="P248" s="269"/>
      <c r="Q248" s="270"/>
      <c r="R248" s="270"/>
      <c r="S248" s="270"/>
      <c r="T248" s="270"/>
      <c r="U248" s="284"/>
      <c r="V248" s="284"/>
      <c r="W248" s="284"/>
      <c r="X248" s="284"/>
      <c r="Y248" s="284"/>
      <c r="Z248" s="284"/>
      <c r="AA248" s="284"/>
      <c r="AB248" s="284"/>
      <c r="AC248" s="284"/>
      <c r="AD248" s="284"/>
      <c r="AE248" s="284"/>
      <c r="AF248" s="284"/>
      <c r="AG248" s="284"/>
      <c r="AH248" s="284"/>
      <c r="AI248" s="284"/>
      <c r="AJ248" s="284"/>
      <c r="AK248" s="284"/>
      <c r="AL248" s="284"/>
      <c r="AM248" s="284"/>
      <c r="AN248" s="284"/>
      <c r="AO248" s="284"/>
      <c r="AP248" s="284"/>
      <c r="AQ248" s="284"/>
      <c r="AR248" s="284"/>
      <c r="AS248" s="284"/>
      <c r="AT248" s="284"/>
      <c r="AU248" s="284"/>
      <c r="AV248" s="284"/>
      <c r="AW248" s="284"/>
      <c r="AX248" s="284"/>
      <c r="AY248" s="284"/>
      <c r="AZ248" s="284"/>
      <c r="BA248" s="284"/>
      <c r="BB248" s="284"/>
    </row>
    <row r="249" spans="1:54" s="492" customFormat="1" ht="21.75" customHeight="1" x14ac:dyDescent="0.3">
      <c r="A249" s="517" t="s">
        <v>36</v>
      </c>
      <c r="B249" s="518" t="s">
        <v>69</v>
      </c>
      <c r="C249" s="519">
        <f>C250</f>
        <v>0</v>
      </c>
      <c r="D249" s="519">
        <f t="shared" si="89"/>
        <v>0</v>
      </c>
      <c r="E249" s="519">
        <f t="shared" si="89"/>
        <v>0</v>
      </c>
      <c r="F249" s="519" t="e">
        <f t="shared" si="89"/>
        <v>#DIV/0!</v>
      </c>
      <c r="G249" s="519">
        <f t="shared" si="89"/>
        <v>0</v>
      </c>
      <c r="H249" s="519">
        <f t="shared" si="89"/>
        <v>0</v>
      </c>
      <c r="I249" s="519" t="e">
        <f t="shared" si="89"/>
        <v>#DIV/0!</v>
      </c>
      <c r="J249" s="29"/>
      <c r="K249" s="22"/>
      <c r="L249" s="268"/>
      <c r="M249" s="22"/>
      <c r="N249" s="269"/>
      <c r="O249" s="269"/>
      <c r="P249" s="269"/>
      <c r="Q249" s="270"/>
      <c r="R249" s="270"/>
      <c r="S249" s="270"/>
      <c r="T249" s="270"/>
      <c r="U249" s="284"/>
      <c r="V249" s="284"/>
      <c r="W249" s="284"/>
      <c r="X249" s="284"/>
      <c r="Y249" s="284"/>
      <c r="Z249" s="284"/>
      <c r="AA249" s="284"/>
      <c r="AB249" s="284"/>
      <c r="AC249" s="284"/>
      <c r="AD249" s="284"/>
      <c r="AE249" s="284"/>
      <c r="AF249" s="284"/>
      <c r="AG249" s="284"/>
      <c r="AH249" s="284"/>
      <c r="AI249" s="284"/>
      <c r="AJ249" s="284"/>
      <c r="AK249" s="284"/>
      <c r="AL249" s="284"/>
      <c r="AM249" s="284"/>
      <c r="AN249" s="284"/>
      <c r="AO249" s="284"/>
      <c r="AP249" s="284"/>
      <c r="AQ249" s="284"/>
      <c r="AR249" s="284"/>
      <c r="AS249" s="284"/>
      <c r="AT249" s="284"/>
      <c r="AU249" s="284"/>
      <c r="AV249" s="284"/>
      <c r="AW249" s="284"/>
      <c r="AX249" s="284"/>
      <c r="AY249" s="284"/>
      <c r="AZ249" s="284"/>
      <c r="BA249" s="284"/>
      <c r="BB249" s="284"/>
    </row>
    <row r="250" spans="1:54" s="492" customFormat="1" ht="81.75" customHeight="1" x14ac:dyDescent="0.3">
      <c r="A250" s="393" t="s">
        <v>219</v>
      </c>
      <c r="B250" s="520">
        <v>2260056</v>
      </c>
      <c r="C250" s="521"/>
      <c r="D250" s="522">
        <f>H250</f>
        <v>0</v>
      </c>
      <c r="E250" s="217">
        <f t="shared" ref="E250" si="90">C250-D250</f>
        <v>0</v>
      </c>
      <c r="F250" s="81" t="e">
        <f t="shared" si="82"/>
        <v>#DIV/0!</v>
      </c>
      <c r="G250" s="522"/>
      <c r="H250" s="522"/>
      <c r="I250" s="231" t="e">
        <f t="shared" si="74"/>
        <v>#DIV/0!</v>
      </c>
      <c r="J250" s="29"/>
      <c r="K250" s="22"/>
      <c r="L250" s="268"/>
      <c r="M250" s="22"/>
      <c r="N250" s="269"/>
      <c r="O250" s="269"/>
      <c r="P250" s="269"/>
      <c r="Q250" s="270"/>
      <c r="R250" s="270"/>
      <c r="S250" s="270"/>
      <c r="T250" s="270"/>
      <c r="U250" s="284"/>
      <c r="V250" s="284"/>
      <c r="W250" s="284"/>
      <c r="X250" s="284"/>
      <c r="Y250" s="284"/>
      <c r="Z250" s="284"/>
      <c r="AA250" s="284"/>
      <c r="AB250" s="284"/>
      <c r="AC250" s="284"/>
      <c r="AD250" s="284"/>
      <c r="AE250" s="284"/>
      <c r="AF250" s="284"/>
      <c r="AG250" s="284"/>
      <c r="AH250" s="284"/>
      <c r="AI250" s="284"/>
      <c r="AJ250" s="284"/>
      <c r="AK250" s="284"/>
      <c r="AL250" s="284"/>
      <c r="AM250" s="284"/>
      <c r="AN250" s="284"/>
      <c r="AO250" s="284"/>
      <c r="AP250" s="284"/>
      <c r="AQ250" s="284"/>
      <c r="AR250" s="284"/>
      <c r="AS250" s="284"/>
      <c r="AT250" s="284"/>
      <c r="AU250" s="284"/>
      <c r="AV250" s="284"/>
      <c r="AW250" s="284"/>
      <c r="AX250" s="284"/>
      <c r="AY250" s="284"/>
      <c r="AZ250" s="284"/>
      <c r="BA250" s="284"/>
      <c r="BB250" s="284"/>
    </row>
    <row r="251" spans="1:54" s="509" customFormat="1" ht="60.75" customHeight="1" x14ac:dyDescent="0.3">
      <c r="A251" s="475" t="s">
        <v>220</v>
      </c>
      <c r="B251" s="523" t="s">
        <v>221</v>
      </c>
      <c r="C251" s="524">
        <f>C255+C252</f>
        <v>0</v>
      </c>
      <c r="D251" s="524">
        <f>D255+D252</f>
        <v>0</v>
      </c>
      <c r="E251" s="524">
        <f>E255+E252</f>
        <v>0</v>
      </c>
      <c r="F251" s="159" t="e">
        <f>D251/C251*100</f>
        <v>#DIV/0!</v>
      </c>
      <c r="G251" s="524">
        <f>G255+G252</f>
        <v>0</v>
      </c>
      <c r="H251" s="524">
        <f>H255+H252</f>
        <v>0</v>
      </c>
      <c r="I251" s="524" t="e">
        <f>H251/G251*100</f>
        <v>#DIV/0!</v>
      </c>
      <c r="J251" s="29">
        <f>G251-H251</f>
        <v>0</v>
      </c>
      <c r="K251" s="22">
        <f>C251</f>
        <v>0</v>
      </c>
      <c r="L251" s="506"/>
      <c r="M251" s="22">
        <f t="shared" si="71"/>
        <v>0</v>
      </c>
      <c r="N251" s="507"/>
      <c r="O251" s="507"/>
      <c r="P251" s="507"/>
      <c r="Q251" s="234"/>
      <c r="R251" s="234"/>
      <c r="S251" s="234"/>
      <c r="T251" s="234"/>
      <c r="U251" s="234"/>
      <c r="V251" s="234"/>
      <c r="W251" s="234"/>
      <c r="X251" s="234"/>
      <c r="Y251" s="234"/>
      <c r="Z251" s="234"/>
      <c r="AA251" s="234"/>
      <c r="AB251" s="234"/>
      <c r="AC251" s="234"/>
      <c r="AD251" s="234"/>
      <c r="AE251" s="234"/>
      <c r="AF251" s="234"/>
      <c r="AG251" s="234"/>
      <c r="AH251" s="234"/>
      <c r="AI251" s="234"/>
      <c r="AJ251" s="234"/>
      <c r="AK251" s="234"/>
      <c r="AL251" s="234"/>
      <c r="AM251" s="234"/>
      <c r="AN251" s="234"/>
      <c r="AO251" s="234"/>
      <c r="AP251" s="234"/>
      <c r="AQ251" s="234"/>
      <c r="AR251" s="234"/>
      <c r="AS251" s="234"/>
      <c r="AT251" s="234"/>
      <c r="AU251" s="234"/>
      <c r="AV251" s="234"/>
      <c r="AW251" s="234"/>
      <c r="AX251" s="508"/>
      <c r="AY251" s="508"/>
      <c r="AZ251" s="508"/>
      <c r="BA251" s="508"/>
      <c r="BB251" s="508"/>
    </row>
    <row r="252" spans="1:54" s="509" customFormat="1" ht="44.25" customHeight="1" x14ac:dyDescent="0.3">
      <c r="A252" s="254" t="s">
        <v>40</v>
      </c>
      <c r="B252" s="525" t="s">
        <v>191</v>
      </c>
      <c r="C252" s="526">
        <f>SUM(C253:C254)</f>
        <v>0</v>
      </c>
      <c r="D252" s="526">
        <f t="shared" ref="D252:E252" si="91">SUM(D253:D254)</f>
        <v>0</v>
      </c>
      <c r="E252" s="526">
        <f t="shared" si="91"/>
        <v>0</v>
      </c>
      <c r="F252" s="111" t="e">
        <f t="shared" si="82"/>
        <v>#DIV/0!</v>
      </c>
      <c r="G252" s="526">
        <f t="shared" ref="G252:H252" si="92">SUM(G253:G254)</f>
        <v>0</v>
      </c>
      <c r="H252" s="526">
        <f t="shared" si="92"/>
        <v>0</v>
      </c>
      <c r="I252" s="526" t="e">
        <f t="shared" si="74"/>
        <v>#DIV/0!</v>
      </c>
      <c r="J252" s="29">
        <f>G252-H252</f>
        <v>0</v>
      </c>
      <c r="K252" s="22">
        <f>C252</f>
        <v>0</v>
      </c>
      <c r="L252" s="303"/>
      <c r="M252" s="22">
        <f t="shared" si="71"/>
        <v>0</v>
      </c>
      <c r="N252" s="304"/>
      <c r="O252" s="304"/>
      <c r="P252" s="233"/>
      <c r="Q252" s="234"/>
      <c r="R252" s="234"/>
      <c r="S252" s="234"/>
      <c r="T252" s="234"/>
      <c r="U252" s="234"/>
      <c r="V252" s="234"/>
      <c r="W252" s="234"/>
      <c r="X252" s="234"/>
      <c r="Y252" s="234"/>
      <c r="Z252" s="234"/>
      <c r="AA252" s="234"/>
      <c r="AB252" s="234"/>
      <c r="AC252" s="234"/>
      <c r="AD252" s="234"/>
      <c r="AE252" s="234"/>
      <c r="AF252" s="234"/>
      <c r="AG252" s="234"/>
      <c r="AH252" s="234"/>
      <c r="AI252" s="234"/>
      <c r="AJ252" s="234"/>
      <c r="AK252" s="234"/>
      <c r="AL252" s="234"/>
      <c r="AM252" s="234"/>
      <c r="AN252" s="234"/>
      <c r="AO252" s="234"/>
      <c r="AP252" s="234"/>
      <c r="AQ252" s="234"/>
      <c r="AR252" s="234"/>
      <c r="AS252" s="234"/>
      <c r="AT252" s="234"/>
      <c r="AU252" s="234"/>
      <c r="AV252" s="234"/>
      <c r="AW252" s="234"/>
      <c r="AX252" s="508"/>
      <c r="AY252" s="508"/>
      <c r="AZ252" s="508"/>
      <c r="BA252" s="508"/>
      <c r="BB252" s="508"/>
    </row>
    <row r="253" spans="1:54" s="492" customFormat="1" ht="44.25" customHeight="1" x14ac:dyDescent="0.3">
      <c r="A253" s="527" t="s">
        <v>196</v>
      </c>
      <c r="B253" s="528" t="s">
        <v>222</v>
      </c>
      <c r="C253" s="529"/>
      <c r="D253" s="231">
        <f>H253</f>
        <v>0</v>
      </c>
      <c r="E253" s="217">
        <f>C253-D253</f>
        <v>0</v>
      </c>
      <c r="F253" s="81" t="e">
        <f t="shared" si="82"/>
        <v>#DIV/0!</v>
      </c>
      <c r="G253" s="231"/>
      <c r="H253" s="231"/>
      <c r="I253" s="231" t="e">
        <f t="shared" si="74"/>
        <v>#DIV/0!</v>
      </c>
      <c r="J253" s="29">
        <f>G253-H253</f>
        <v>0</v>
      </c>
      <c r="K253" s="22">
        <f>C253</f>
        <v>0</v>
      </c>
      <c r="L253" s="268"/>
      <c r="M253" s="22">
        <f t="shared" si="71"/>
        <v>0</v>
      </c>
      <c r="N253" s="269"/>
      <c r="O253" s="269"/>
      <c r="P253" s="269"/>
      <c r="Q253" s="270"/>
      <c r="R253" s="270"/>
      <c r="S253" s="270"/>
      <c r="T253" s="270"/>
      <c r="U253" s="284"/>
      <c r="V253" s="284"/>
      <c r="W253" s="284"/>
      <c r="X253" s="284"/>
      <c r="Y253" s="284"/>
      <c r="Z253" s="284"/>
      <c r="AA253" s="284"/>
      <c r="AB253" s="284"/>
      <c r="AC253" s="284"/>
      <c r="AD253" s="284"/>
      <c r="AE253" s="284"/>
      <c r="AF253" s="284"/>
      <c r="AG253" s="284"/>
      <c r="AH253" s="284"/>
      <c r="AI253" s="284"/>
      <c r="AJ253" s="284"/>
      <c r="AK253" s="284"/>
      <c r="AL253" s="284"/>
      <c r="AM253" s="284"/>
      <c r="AN253" s="284"/>
      <c r="AO253" s="284"/>
      <c r="AP253" s="284"/>
      <c r="AQ253" s="284"/>
      <c r="AR253" s="284"/>
      <c r="AS253" s="284"/>
      <c r="AT253" s="284"/>
      <c r="AU253" s="284"/>
      <c r="AV253" s="284"/>
      <c r="AW253" s="284"/>
      <c r="AX253" s="284"/>
      <c r="AY253" s="284"/>
      <c r="AZ253" s="284"/>
      <c r="BA253" s="284"/>
      <c r="BB253" s="284"/>
    </row>
    <row r="254" spans="1:54" s="492" customFormat="1" ht="44.25" customHeight="1" x14ac:dyDescent="0.3">
      <c r="A254" s="527" t="s">
        <v>216</v>
      </c>
      <c r="B254" s="528" t="s">
        <v>223</v>
      </c>
      <c r="C254" s="529"/>
      <c r="D254" s="231">
        <f>H254</f>
        <v>0</v>
      </c>
      <c r="E254" s="217">
        <f>C254-D254</f>
        <v>0</v>
      </c>
      <c r="F254" s="81" t="e">
        <f t="shared" si="82"/>
        <v>#DIV/0!</v>
      </c>
      <c r="G254" s="231"/>
      <c r="H254" s="231"/>
      <c r="I254" s="231" t="e">
        <f t="shared" si="74"/>
        <v>#DIV/0!</v>
      </c>
      <c r="J254" s="29"/>
      <c r="K254" s="22"/>
      <c r="L254" s="268"/>
      <c r="M254" s="22"/>
      <c r="N254" s="269"/>
      <c r="O254" s="269"/>
      <c r="P254" s="269"/>
      <c r="Q254" s="270"/>
      <c r="R254" s="270"/>
      <c r="S254" s="270"/>
      <c r="T254" s="270"/>
      <c r="U254" s="284"/>
      <c r="V254" s="284"/>
      <c r="W254" s="284"/>
      <c r="X254" s="284"/>
      <c r="Y254" s="284"/>
      <c r="Z254" s="284"/>
      <c r="AA254" s="284"/>
      <c r="AB254" s="284"/>
      <c r="AC254" s="284"/>
      <c r="AD254" s="284"/>
      <c r="AE254" s="284"/>
      <c r="AF254" s="284"/>
      <c r="AG254" s="284"/>
      <c r="AH254" s="284"/>
      <c r="AI254" s="284"/>
      <c r="AJ254" s="284"/>
      <c r="AK254" s="284"/>
      <c r="AL254" s="284"/>
      <c r="AM254" s="284"/>
      <c r="AN254" s="284"/>
      <c r="AO254" s="284"/>
      <c r="AP254" s="284"/>
      <c r="AQ254" s="284"/>
      <c r="AR254" s="284"/>
      <c r="AS254" s="284"/>
      <c r="AT254" s="284"/>
      <c r="AU254" s="284"/>
      <c r="AV254" s="284"/>
      <c r="AW254" s="284"/>
      <c r="AX254" s="284"/>
      <c r="AY254" s="284"/>
      <c r="AZ254" s="284"/>
      <c r="BA254" s="284"/>
      <c r="BB254" s="284"/>
    </row>
    <row r="255" spans="1:54" s="306" customFormat="1" ht="44.25" customHeight="1" x14ac:dyDescent="0.3">
      <c r="A255" s="254" t="s">
        <v>45</v>
      </c>
      <c r="B255" s="525" t="s">
        <v>224</v>
      </c>
      <c r="C255" s="526">
        <f>C256</f>
        <v>0</v>
      </c>
      <c r="D255" s="526">
        <f>D256</f>
        <v>0</v>
      </c>
      <c r="E255" s="526">
        <f>E256</f>
        <v>0</v>
      </c>
      <c r="F255" s="111" t="e">
        <f t="shared" si="82"/>
        <v>#DIV/0!</v>
      </c>
      <c r="G255" s="526">
        <f>G256</f>
        <v>0</v>
      </c>
      <c r="H255" s="526">
        <f>H256</f>
        <v>0</v>
      </c>
      <c r="I255" s="526" t="e">
        <f t="shared" si="74"/>
        <v>#DIV/0!</v>
      </c>
      <c r="J255" s="29">
        <f>G255-H255</f>
        <v>0</v>
      </c>
      <c r="K255" s="22">
        <f>C255</f>
        <v>0</v>
      </c>
      <c r="L255" s="303"/>
      <c r="M255" s="22">
        <f t="shared" si="71"/>
        <v>0</v>
      </c>
      <c r="N255" s="304"/>
      <c r="O255" s="304"/>
      <c r="P255" s="304"/>
      <c r="Q255" s="234"/>
      <c r="R255" s="234"/>
      <c r="S255" s="234"/>
      <c r="T255" s="234"/>
      <c r="U255" s="234"/>
      <c r="V255" s="234"/>
      <c r="W255" s="234"/>
      <c r="X255" s="234"/>
      <c r="Y255" s="234"/>
      <c r="Z255" s="234"/>
      <c r="AA255" s="234"/>
      <c r="AB255" s="234"/>
      <c r="AC255" s="234"/>
      <c r="AD255" s="234"/>
      <c r="AE255" s="234"/>
      <c r="AF255" s="234"/>
      <c r="AG255" s="234"/>
      <c r="AH255" s="234"/>
      <c r="AI255" s="234"/>
      <c r="AJ255" s="234"/>
      <c r="AK255" s="234"/>
      <c r="AL255" s="234"/>
      <c r="AM255" s="234"/>
      <c r="AN255" s="234"/>
      <c r="AO255" s="234"/>
      <c r="AP255" s="234"/>
      <c r="AQ255" s="234"/>
      <c r="AR255" s="234"/>
      <c r="AS255" s="234"/>
      <c r="AT255" s="234"/>
      <c r="AU255" s="234"/>
      <c r="AV255" s="234"/>
      <c r="AW255" s="234"/>
      <c r="AX255" s="305"/>
      <c r="AY255" s="305"/>
      <c r="AZ255" s="305"/>
      <c r="BA255" s="305"/>
      <c r="BB255" s="305"/>
    </row>
    <row r="256" spans="1:54" s="286" customFormat="1" ht="50.25" customHeight="1" x14ac:dyDescent="0.3">
      <c r="A256" s="530" t="s">
        <v>225</v>
      </c>
      <c r="B256" s="531">
        <v>3460012</v>
      </c>
      <c r="C256" s="532"/>
      <c r="D256" s="231">
        <f>H256</f>
        <v>0</v>
      </c>
      <c r="E256" s="231">
        <f>C256-D256</f>
        <v>0</v>
      </c>
      <c r="F256" s="81" t="e">
        <f>D256/C256*100</f>
        <v>#DIV/0!</v>
      </c>
      <c r="G256" s="231"/>
      <c r="H256" s="231"/>
      <c r="I256" s="231" t="e">
        <f t="shared" si="74"/>
        <v>#DIV/0!</v>
      </c>
      <c r="J256" s="29">
        <f>G256-H256</f>
        <v>0</v>
      </c>
      <c r="K256" s="22">
        <f>C256</f>
        <v>0</v>
      </c>
      <c r="L256" s="268"/>
      <c r="M256" s="22">
        <f t="shared" si="71"/>
        <v>0</v>
      </c>
      <c r="N256" s="269"/>
      <c r="O256" s="269"/>
      <c r="P256" s="269"/>
      <c r="Q256" s="270"/>
      <c r="R256" s="270"/>
      <c r="S256" s="270"/>
      <c r="T256" s="270"/>
      <c r="U256" s="284"/>
      <c r="V256" s="284"/>
      <c r="W256" s="284"/>
      <c r="X256" s="284"/>
      <c r="Y256" s="284"/>
      <c r="Z256" s="284"/>
      <c r="AA256" s="284"/>
      <c r="AB256" s="284"/>
      <c r="AC256" s="284"/>
      <c r="AD256" s="284"/>
      <c r="AE256" s="284"/>
      <c r="AF256" s="284"/>
      <c r="AG256" s="284"/>
      <c r="AH256" s="284"/>
      <c r="AI256" s="284"/>
      <c r="AJ256" s="284"/>
      <c r="AK256" s="284"/>
      <c r="AL256" s="284"/>
      <c r="AM256" s="284"/>
      <c r="AN256" s="284"/>
      <c r="AO256" s="284"/>
      <c r="AP256" s="284"/>
      <c r="AQ256" s="284"/>
      <c r="AR256" s="284"/>
      <c r="AS256" s="284"/>
      <c r="AT256" s="284"/>
      <c r="AU256" s="284"/>
      <c r="AV256" s="284"/>
      <c r="AW256" s="284"/>
      <c r="AX256" s="285"/>
      <c r="AY256" s="285"/>
      <c r="AZ256" s="285"/>
      <c r="BA256" s="285"/>
      <c r="BB256" s="285"/>
    </row>
    <row r="257" spans="1:957" s="286" customFormat="1" ht="50.25" customHeight="1" x14ac:dyDescent="0.3">
      <c r="A257" s="533" t="s">
        <v>226</v>
      </c>
      <c r="B257" s="534" t="s">
        <v>227</v>
      </c>
      <c r="C257" s="535">
        <f>SUM(C258)</f>
        <v>0</v>
      </c>
      <c r="D257" s="535">
        <f>SUM(D258)</f>
        <v>0</v>
      </c>
      <c r="E257" s="535">
        <f>SUM(E258)</f>
        <v>0</v>
      </c>
      <c r="F257" s="159" t="e">
        <f>D257/C257*100</f>
        <v>#DIV/0!</v>
      </c>
      <c r="G257" s="536">
        <f>SUM(G258)</f>
        <v>0</v>
      </c>
      <c r="H257" s="536">
        <f>SUM(H258)</f>
        <v>0</v>
      </c>
      <c r="I257" s="524" t="e">
        <f>H257/G257*100</f>
        <v>#DIV/0!</v>
      </c>
      <c r="J257" s="29"/>
      <c r="K257" s="22"/>
      <c r="L257" s="268"/>
      <c r="M257" s="22"/>
      <c r="N257" s="269"/>
      <c r="O257" s="269"/>
      <c r="P257" s="269"/>
      <c r="Q257" s="270"/>
      <c r="R257" s="270"/>
      <c r="S257" s="270"/>
      <c r="T257" s="270"/>
      <c r="U257" s="284"/>
      <c r="V257" s="284"/>
      <c r="W257" s="284"/>
      <c r="X257" s="284"/>
      <c r="Y257" s="284"/>
      <c r="Z257" s="284"/>
      <c r="AA257" s="284"/>
      <c r="AB257" s="284"/>
      <c r="AC257" s="284"/>
      <c r="AD257" s="284"/>
      <c r="AE257" s="284"/>
      <c r="AF257" s="284"/>
      <c r="AG257" s="284"/>
      <c r="AH257" s="284"/>
      <c r="AI257" s="284"/>
      <c r="AJ257" s="284"/>
      <c r="AK257" s="284"/>
      <c r="AL257" s="284"/>
      <c r="AM257" s="284"/>
      <c r="AN257" s="284"/>
      <c r="AO257" s="284"/>
      <c r="AP257" s="284"/>
      <c r="AQ257" s="284"/>
      <c r="AR257" s="284"/>
      <c r="AS257" s="284"/>
      <c r="AT257" s="284"/>
      <c r="AU257" s="284"/>
      <c r="AV257" s="284"/>
      <c r="AW257" s="284"/>
      <c r="AX257" s="285"/>
      <c r="AY257" s="285"/>
      <c r="AZ257" s="285"/>
      <c r="BA257" s="285"/>
      <c r="BB257" s="285"/>
    </row>
    <row r="258" spans="1:957" s="286" customFormat="1" ht="33.75" customHeight="1" x14ac:dyDescent="0.3">
      <c r="A258" s="530" t="s">
        <v>228</v>
      </c>
      <c r="B258" s="531">
        <v>2250110</v>
      </c>
      <c r="C258" s="532"/>
      <c r="D258" s="231">
        <f>H258</f>
        <v>0</v>
      </c>
      <c r="E258" s="231">
        <f>C258-D258</f>
        <v>0</v>
      </c>
      <c r="F258" s="81" t="e">
        <f>D258/C258*100</f>
        <v>#DIV/0!</v>
      </c>
      <c r="G258" s="231"/>
      <c r="H258" s="231"/>
      <c r="I258" s="231" t="e">
        <f t="shared" si="74"/>
        <v>#DIV/0!</v>
      </c>
      <c r="J258" s="29"/>
      <c r="K258" s="22"/>
      <c r="L258" s="268"/>
      <c r="M258" s="22"/>
      <c r="N258" s="269"/>
      <c r="O258" s="269"/>
      <c r="P258" s="269"/>
      <c r="Q258" s="270"/>
      <c r="R258" s="270"/>
      <c r="S258" s="270"/>
      <c r="T258" s="270"/>
      <c r="U258" s="284"/>
      <c r="V258" s="284"/>
      <c r="W258" s="284"/>
      <c r="X258" s="284"/>
      <c r="Y258" s="284"/>
      <c r="Z258" s="284"/>
      <c r="AA258" s="284"/>
      <c r="AB258" s="284"/>
      <c r="AC258" s="284"/>
      <c r="AD258" s="284"/>
      <c r="AE258" s="284"/>
      <c r="AF258" s="284"/>
      <c r="AG258" s="284"/>
      <c r="AH258" s="284"/>
      <c r="AI258" s="284"/>
      <c r="AJ258" s="284"/>
      <c r="AK258" s="284"/>
      <c r="AL258" s="284"/>
      <c r="AM258" s="284"/>
      <c r="AN258" s="284"/>
      <c r="AO258" s="284"/>
      <c r="AP258" s="284"/>
      <c r="AQ258" s="284"/>
      <c r="AR258" s="284"/>
      <c r="AS258" s="284"/>
      <c r="AT258" s="284"/>
      <c r="AU258" s="284"/>
      <c r="AV258" s="284"/>
      <c r="AW258" s="284"/>
      <c r="AX258" s="285"/>
      <c r="AY258" s="285"/>
      <c r="AZ258" s="285"/>
      <c r="BA258" s="285"/>
      <c r="BB258" s="285"/>
    </row>
    <row r="259" spans="1:957" s="286" customFormat="1" ht="47.25" customHeight="1" x14ac:dyDescent="0.3">
      <c r="A259" s="537" t="s">
        <v>229</v>
      </c>
      <c r="B259" s="534" t="s">
        <v>230</v>
      </c>
      <c r="C259" s="535">
        <f>C260+C261</f>
        <v>0</v>
      </c>
      <c r="D259" s="536">
        <f>H259</f>
        <v>0</v>
      </c>
      <c r="E259" s="536">
        <f>C259-D259</f>
        <v>0</v>
      </c>
      <c r="F259" s="159" t="e">
        <f t="shared" ref="F259:F261" si="93">D259/C259*100</f>
        <v>#DIV/0!</v>
      </c>
      <c r="G259" s="536">
        <f t="shared" ref="G259:H259" si="94">G260+G261</f>
        <v>0</v>
      </c>
      <c r="H259" s="536">
        <f t="shared" si="94"/>
        <v>0</v>
      </c>
      <c r="I259" s="536" t="e">
        <f t="shared" si="74"/>
        <v>#DIV/0!</v>
      </c>
      <c r="J259" s="29"/>
      <c r="K259" s="22"/>
      <c r="L259" s="268"/>
      <c r="M259" s="22"/>
      <c r="N259" s="269"/>
      <c r="O259" s="269"/>
      <c r="P259" s="269"/>
      <c r="Q259" s="270"/>
      <c r="R259" s="270"/>
      <c r="S259" s="270"/>
      <c r="T259" s="270"/>
      <c r="U259" s="284"/>
      <c r="V259" s="284"/>
      <c r="W259" s="284"/>
      <c r="X259" s="284"/>
      <c r="Y259" s="284"/>
      <c r="Z259" s="284"/>
      <c r="AA259" s="284"/>
      <c r="AB259" s="284"/>
      <c r="AC259" s="284"/>
      <c r="AD259" s="284"/>
      <c r="AE259" s="284"/>
      <c r="AF259" s="284"/>
      <c r="AG259" s="284"/>
      <c r="AH259" s="284"/>
      <c r="AI259" s="284"/>
      <c r="AJ259" s="284"/>
      <c r="AK259" s="284"/>
      <c r="AL259" s="284"/>
      <c r="AM259" s="284"/>
      <c r="AN259" s="284"/>
      <c r="AO259" s="284"/>
      <c r="AP259" s="284"/>
      <c r="AQ259" s="284"/>
      <c r="AR259" s="284"/>
      <c r="AS259" s="284"/>
      <c r="AT259" s="284"/>
      <c r="AU259" s="284"/>
      <c r="AV259" s="284"/>
      <c r="AW259" s="284"/>
      <c r="AX259" s="285"/>
      <c r="AY259" s="285"/>
      <c r="AZ259" s="285"/>
      <c r="BA259" s="285"/>
      <c r="BB259" s="285"/>
    </row>
    <row r="260" spans="1:957" s="286" customFormat="1" ht="33.75" customHeight="1" x14ac:dyDescent="0.3">
      <c r="A260" s="530" t="s">
        <v>84</v>
      </c>
      <c r="B260" s="531">
        <v>2411000</v>
      </c>
      <c r="C260" s="532"/>
      <c r="D260" s="231">
        <f t="shared" ref="D260:D261" si="95">H260</f>
        <v>0</v>
      </c>
      <c r="E260" s="231">
        <f t="shared" ref="E260:E261" si="96">C260-D260</f>
        <v>0</v>
      </c>
      <c r="F260" s="81" t="e">
        <f t="shared" si="93"/>
        <v>#DIV/0!</v>
      </c>
      <c r="G260" s="231"/>
      <c r="H260" s="231"/>
      <c r="I260" s="231" t="e">
        <f t="shared" si="74"/>
        <v>#DIV/0!</v>
      </c>
      <c r="J260" s="29"/>
      <c r="K260" s="22"/>
      <c r="L260" s="268"/>
      <c r="M260" s="22"/>
      <c r="N260" s="269"/>
      <c r="O260" s="269"/>
      <c r="P260" s="269"/>
      <c r="Q260" s="270"/>
      <c r="R260" s="270"/>
      <c r="S260" s="270"/>
      <c r="T260" s="270"/>
      <c r="U260" s="284"/>
      <c r="V260" s="284"/>
      <c r="W260" s="284"/>
      <c r="X260" s="284"/>
      <c r="Y260" s="284"/>
      <c r="Z260" s="284"/>
      <c r="AA260" s="284"/>
      <c r="AB260" s="284"/>
      <c r="AC260" s="284"/>
      <c r="AD260" s="284"/>
      <c r="AE260" s="284"/>
      <c r="AF260" s="284"/>
      <c r="AG260" s="284"/>
      <c r="AH260" s="284"/>
      <c r="AI260" s="284"/>
      <c r="AJ260" s="284"/>
      <c r="AK260" s="284"/>
      <c r="AL260" s="284"/>
      <c r="AM260" s="284"/>
      <c r="AN260" s="284"/>
      <c r="AO260" s="284"/>
      <c r="AP260" s="284"/>
      <c r="AQ260" s="284"/>
      <c r="AR260" s="284"/>
      <c r="AS260" s="284"/>
      <c r="AT260" s="284"/>
      <c r="AU260" s="284"/>
      <c r="AV260" s="284"/>
      <c r="AW260" s="284"/>
      <c r="AX260" s="285"/>
      <c r="AY260" s="285"/>
      <c r="AZ260" s="285"/>
      <c r="BA260" s="285"/>
      <c r="BB260" s="285"/>
    </row>
    <row r="261" spans="1:957" s="286" customFormat="1" ht="33.75" customHeight="1" x14ac:dyDescent="0.3">
      <c r="A261" s="530" t="s">
        <v>80</v>
      </c>
      <c r="B261" s="531">
        <v>2412000</v>
      </c>
      <c r="C261" s="532"/>
      <c r="D261" s="231">
        <f t="shared" si="95"/>
        <v>0</v>
      </c>
      <c r="E261" s="231">
        <f t="shared" si="96"/>
        <v>0</v>
      </c>
      <c r="F261" s="81" t="e">
        <f t="shared" si="93"/>
        <v>#DIV/0!</v>
      </c>
      <c r="G261" s="231"/>
      <c r="H261" s="231"/>
      <c r="I261" s="231" t="e">
        <f t="shared" si="74"/>
        <v>#DIV/0!</v>
      </c>
      <c r="J261" s="29"/>
      <c r="K261" s="22"/>
      <c r="L261" s="268"/>
      <c r="M261" s="22"/>
      <c r="N261" s="269"/>
      <c r="O261" s="269"/>
      <c r="P261" s="269"/>
      <c r="Q261" s="270"/>
      <c r="R261" s="270"/>
      <c r="S261" s="270"/>
      <c r="T261" s="270"/>
      <c r="U261" s="284"/>
      <c r="V261" s="284"/>
      <c r="W261" s="284"/>
      <c r="X261" s="284"/>
      <c r="Y261" s="284"/>
      <c r="Z261" s="284"/>
      <c r="AA261" s="284"/>
      <c r="AB261" s="284"/>
      <c r="AC261" s="284"/>
      <c r="AD261" s="284"/>
      <c r="AE261" s="284"/>
      <c r="AF261" s="284"/>
      <c r="AG261" s="284"/>
      <c r="AH261" s="284"/>
      <c r="AI261" s="284"/>
      <c r="AJ261" s="284"/>
      <c r="AK261" s="284"/>
      <c r="AL261" s="284"/>
      <c r="AM261" s="284"/>
      <c r="AN261" s="284"/>
      <c r="AO261" s="284"/>
      <c r="AP261" s="284"/>
      <c r="AQ261" s="284"/>
      <c r="AR261" s="284"/>
      <c r="AS261" s="284"/>
      <c r="AT261" s="284"/>
      <c r="AU261" s="284"/>
      <c r="AV261" s="284"/>
      <c r="AW261" s="284"/>
      <c r="AX261" s="285"/>
      <c r="AY261" s="285"/>
      <c r="AZ261" s="285"/>
      <c r="BA261" s="285"/>
      <c r="BB261" s="285"/>
    </row>
    <row r="262" spans="1:957" s="544" customFormat="1" ht="118.5" customHeight="1" x14ac:dyDescent="0.25">
      <c r="A262" s="538" t="s">
        <v>231</v>
      </c>
      <c r="B262" s="539">
        <v>612</v>
      </c>
      <c r="C262" s="540">
        <f>C179+C218+C263+C257+C259</f>
        <v>0</v>
      </c>
      <c r="D262" s="540">
        <f>D179+D218+D263+D257+D259</f>
        <v>0</v>
      </c>
      <c r="E262" s="540">
        <f>E179+E218+E263+E257+E259</f>
        <v>0</v>
      </c>
      <c r="F262" s="151" t="e">
        <f t="shared" si="82"/>
        <v>#DIV/0!</v>
      </c>
      <c r="G262" s="540">
        <f>G179+G218+G263+G257+G259</f>
        <v>0</v>
      </c>
      <c r="H262" s="540">
        <f t="shared" ref="H262" si="97">H179+H218+H263+H257+H259</f>
        <v>0</v>
      </c>
      <c r="I262" s="540" t="e">
        <f t="shared" si="74"/>
        <v>#DIV/0!</v>
      </c>
      <c r="J262" s="29">
        <f>G262-H262</f>
        <v>0</v>
      </c>
      <c r="K262" s="22">
        <f>C262</f>
        <v>0</v>
      </c>
      <c r="L262" s="541"/>
      <c r="M262" s="22">
        <f t="shared" si="71"/>
        <v>0</v>
      </c>
      <c r="N262" s="542"/>
      <c r="O262" s="542"/>
      <c r="P262" s="542"/>
      <c r="Q262" s="409"/>
      <c r="R262" s="409"/>
      <c r="S262" s="409"/>
      <c r="T262" s="409"/>
      <c r="U262" s="409"/>
      <c r="V262" s="409"/>
      <c r="W262" s="409"/>
      <c r="X262" s="409"/>
      <c r="Y262" s="409"/>
      <c r="Z262" s="409"/>
      <c r="AA262" s="409"/>
      <c r="AB262" s="409"/>
      <c r="AC262" s="409"/>
      <c r="AD262" s="409"/>
      <c r="AE262" s="409"/>
      <c r="AF262" s="409"/>
      <c r="AG262" s="409"/>
      <c r="AH262" s="409"/>
      <c r="AI262" s="409"/>
      <c r="AJ262" s="409"/>
      <c r="AK262" s="409"/>
      <c r="AL262" s="409"/>
      <c r="AM262" s="409"/>
      <c r="AN262" s="409"/>
      <c r="AO262" s="409"/>
      <c r="AP262" s="409"/>
      <c r="AQ262" s="409"/>
      <c r="AR262" s="409"/>
      <c r="AS262" s="409"/>
      <c r="AT262" s="409"/>
      <c r="AU262" s="409"/>
      <c r="AV262" s="409"/>
      <c r="AW262" s="409"/>
      <c r="AX262" s="543"/>
      <c r="AY262" s="543"/>
      <c r="AZ262" s="543"/>
      <c r="BA262" s="543"/>
      <c r="BB262" s="543"/>
    </row>
    <row r="263" spans="1:957" ht="36.75" customHeight="1" x14ac:dyDescent="0.3">
      <c r="A263" s="545" t="s">
        <v>232</v>
      </c>
      <c r="B263" s="313"/>
      <c r="C263" s="290"/>
      <c r="D263" s="217">
        <f>H263</f>
        <v>0</v>
      </c>
      <c r="E263" s="217">
        <f>C263-D263</f>
        <v>0</v>
      </c>
      <c r="F263" s="81" t="e">
        <f>D263/C263*100</f>
        <v>#DIV/0!</v>
      </c>
      <c r="G263" s="217"/>
      <c r="H263" s="217"/>
      <c r="I263" s="218" t="e">
        <f t="shared" si="74"/>
        <v>#DIV/0!</v>
      </c>
      <c r="J263" s="29">
        <f>G263-H263</f>
        <v>0</v>
      </c>
      <c r="K263" s="22">
        <f t="shared" ref="K263:K292" si="98">C263</f>
        <v>0</v>
      </c>
      <c r="L263" s="84"/>
      <c r="M263" s="22">
        <f t="shared" si="71"/>
        <v>0</v>
      </c>
      <c r="N263" s="85"/>
      <c r="O263" s="85"/>
      <c r="P263" s="85"/>
      <c r="Q263" s="3"/>
      <c r="R263" s="3"/>
      <c r="S263" s="3"/>
      <c r="T263" s="3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5"/>
      <c r="AY263" s="5"/>
      <c r="AZ263" s="5"/>
      <c r="BA263" s="5"/>
      <c r="BB263" s="5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  <c r="IV263" s="6"/>
      <c r="IW263" s="6"/>
      <c r="IX263" s="6"/>
      <c r="IY263" s="6"/>
      <c r="IZ263" s="6"/>
      <c r="JA263" s="6"/>
      <c r="JB263" s="6"/>
      <c r="JC263" s="6"/>
      <c r="JD263" s="6"/>
      <c r="JE263" s="6"/>
      <c r="JF263" s="6"/>
      <c r="JG263" s="6"/>
      <c r="JH263" s="6"/>
      <c r="JI263" s="6"/>
      <c r="JJ263" s="6"/>
      <c r="JK263" s="6"/>
      <c r="JL263" s="6"/>
      <c r="JM263" s="6"/>
      <c r="JN263" s="6"/>
      <c r="JO263" s="6"/>
      <c r="JP263" s="6"/>
      <c r="JQ263" s="6"/>
      <c r="JR263" s="6"/>
      <c r="JS263" s="6"/>
      <c r="JT263" s="6"/>
      <c r="JU263" s="6"/>
      <c r="JV263" s="6"/>
      <c r="JW263" s="6"/>
      <c r="JX263" s="6"/>
      <c r="JY263" s="6"/>
      <c r="JZ263" s="6"/>
      <c r="KA263" s="6"/>
      <c r="KB263" s="6"/>
      <c r="KC263" s="6"/>
      <c r="KD263" s="6"/>
      <c r="KE263" s="6"/>
      <c r="KF263" s="6"/>
      <c r="KG263" s="6"/>
      <c r="KH263" s="6"/>
      <c r="KI263" s="6"/>
      <c r="KJ263" s="6"/>
      <c r="KK263" s="6"/>
      <c r="KL263" s="6"/>
      <c r="KM263" s="6"/>
      <c r="KN263" s="6"/>
      <c r="KO263" s="6"/>
      <c r="KP263" s="6"/>
      <c r="KQ263" s="6"/>
      <c r="KR263" s="6"/>
      <c r="KS263" s="6"/>
      <c r="KT263" s="6"/>
      <c r="KU263" s="6"/>
      <c r="KV263" s="6"/>
      <c r="KW263" s="6"/>
      <c r="KX263" s="6"/>
      <c r="KY263" s="6"/>
      <c r="KZ263" s="6"/>
      <c r="LA263" s="6"/>
      <c r="LB263" s="6"/>
      <c r="LC263" s="6"/>
      <c r="LD263" s="6"/>
      <c r="LE263" s="6"/>
      <c r="LF263" s="6"/>
      <c r="LG263" s="6"/>
      <c r="LH263" s="6"/>
      <c r="LI263" s="6"/>
      <c r="LJ263" s="6"/>
      <c r="LK263" s="6"/>
      <c r="LL263" s="6"/>
      <c r="LM263" s="6"/>
      <c r="LN263" s="6"/>
      <c r="LO263" s="6"/>
      <c r="LP263" s="6"/>
      <c r="LQ263" s="6"/>
      <c r="LR263" s="6"/>
      <c r="LS263" s="6"/>
      <c r="LT263" s="6"/>
      <c r="LU263" s="6"/>
      <c r="LV263" s="6"/>
      <c r="LW263" s="6"/>
      <c r="LX263" s="6"/>
      <c r="LY263" s="6"/>
      <c r="LZ263" s="6"/>
      <c r="MA263" s="6"/>
      <c r="MB263" s="6"/>
      <c r="MC263" s="6"/>
      <c r="MD263" s="6"/>
      <c r="ME263" s="6"/>
      <c r="MF263" s="6"/>
      <c r="MG263" s="6"/>
      <c r="MH263" s="6"/>
      <c r="MI263" s="6"/>
      <c r="MJ263" s="6"/>
      <c r="MK263" s="6"/>
      <c r="ML263" s="6"/>
      <c r="MM263" s="6"/>
      <c r="MN263" s="6"/>
      <c r="MO263" s="6"/>
      <c r="MP263" s="6"/>
      <c r="MQ263" s="6"/>
      <c r="MR263" s="6"/>
      <c r="MS263" s="6"/>
      <c r="MT263" s="6"/>
      <c r="MU263" s="6"/>
      <c r="MV263" s="6"/>
      <c r="MW263" s="6"/>
      <c r="MX263" s="6"/>
      <c r="MY263" s="6"/>
      <c r="MZ263" s="6"/>
      <c r="NA263" s="6"/>
      <c r="NB263" s="6"/>
      <c r="NC263" s="6"/>
      <c r="ND263" s="6"/>
      <c r="NE263" s="6"/>
      <c r="NF263" s="6"/>
      <c r="NG263" s="6"/>
      <c r="NH263" s="6"/>
      <c r="NI263" s="6"/>
      <c r="NJ263" s="6"/>
      <c r="NK263" s="6"/>
      <c r="NL263" s="6"/>
      <c r="NM263" s="6"/>
      <c r="NN263" s="6"/>
      <c r="NO263" s="6"/>
      <c r="NP263" s="6"/>
      <c r="NQ263" s="6"/>
      <c r="NR263" s="6"/>
      <c r="NS263" s="6"/>
      <c r="NT263" s="6"/>
      <c r="NU263" s="6"/>
      <c r="NV263" s="6"/>
      <c r="NW263" s="6"/>
      <c r="NX263" s="6"/>
      <c r="NY263" s="6"/>
      <c r="NZ263" s="6"/>
      <c r="OA263" s="6"/>
      <c r="OB263" s="6"/>
      <c r="OC263" s="6"/>
      <c r="OD263" s="6"/>
      <c r="OE263" s="6"/>
      <c r="OF263" s="6"/>
      <c r="OG263" s="6"/>
      <c r="OH263" s="6"/>
      <c r="OI263" s="6"/>
      <c r="OJ263" s="6"/>
      <c r="OK263" s="6"/>
      <c r="OL263" s="6"/>
      <c r="OM263" s="6"/>
      <c r="ON263" s="6"/>
      <c r="OO263" s="6"/>
      <c r="OP263" s="6"/>
      <c r="OQ263" s="6"/>
      <c r="OR263" s="6"/>
      <c r="OS263" s="6"/>
      <c r="OT263" s="6"/>
      <c r="OU263" s="6"/>
      <c r="OV263" s="6"/>
      <c r="OW263" s="6"/>
      <c r="OX263" s="6"/>
      <c r="OY263" s="6"/>
      <c r="OZ263" s="6"/>
      <c r="PA263" s="6"/>
      <c r="PB263" s="6"/>
      <c r="PC263" s="6"/>
      <c r="PD263" s="6"/>
      <c r="PE263" s="6"/>
      <c r="PF263" s="6"/>
      <c r="PG263" s="6"/>
      <c r="PH263" s="6"/>
      <c r="PI263" s="6"/>
      <c r="PJ263" s="6"/>
      <c r="PK263" s="6"/>
      <c r="PL263" s="6"/>
      <c r="PM263" s="6"/>
      <c r="PN263" s="6"/>
      <c r="PO263" s="6"/>
      <c r="PP263" s="6"/>
      <c r="PQ263" s="6"/>
      <c r="PR263" s="6"/>
      <c r="PS263" s="6"/>
      <c r="PT263" s="6"/>
      <c r="PU263" s="6"/>
      <c r="PV263" s="6"/>
      <c r="PW263" s="6"/>
      <c r="PX263" s="6"/>
      <c r="PY263" s="6"/>
      <c r="PZ263" s="6"/>
      <c r="QA263" s="6"/>
      <c r="QB263" s="6"/>
      <c r="QC263" s="6"/>
      <c r="QD263" s="6"/>
      <c r="QE263" s="6"/>
      <c r="QF263" s="6"/>
      <c r="QG263" s="6"/>
      <c r="QH263" s="6"/>
      <c r="QI263" s="6"/>
      <c r="QJ263" s="6"/>
      <c r="QK263" s="6"/>
      <c r="QL263" s="6"/>
      <c r="QM263" s="6"/>
      <c r="QN263" s="6"/>
      <c r="QO263" s="6"/>
      <c r="QP263" s="6"/>
      <c r="QQ263" s="6"/>
      <c r="QR263" s="6"/>
      <c r="QS263" s="6"/>
      <c r="QT263" s="6"/>
      <c r="QU263" s="6"/>
      <c r="QV263" s="6"/>
      <c r="QW263" s="6"/>
      <c r="QX263" s="6"/>
      <c r="QY263" s="6"/>
      <c r="QZ263" s="6"/>
      <c r="RA263" s="6"/>
      <c r="RB263" s="6"/>
      <c r="RC263" s="6"/>
      <c r="RD263" s="6"/>
      <c r="RE263" s="6"/>
      <c r="RF263" s="6"/>
      <c r="RG263" s="6"/>
      <c r="RH263" s="6"/>
      <c r="RI263" s="6"/>
      <c r="RJ263" s="6"/>
      <c r="RK263" s="6"/>
      <c r="RL263" s="6"/>
      <c r="RM263" s="6"/>
      <c r="RN263" s="6"/>
      <c r="RO263" s="6"/>
      <c r="RP263" s="6"/>
      <c r="RQ263" s="6"/>
      <c r="RR263" s="6"/>
      <c r="RS263" s="6"/>
      <c r="RT263" s="6"/>
      <c r="RU263" s="6"/>
      <c r="RV263" s="6"/>
      <c r="RW263" s="6"/>
      <c r="RX263" s="6"/>
      <c r="RY263" s="6"/>
      <c r="RZ263" s="6"/>
      <c r="SA263" s="6"/>
      <c r="SB263" s="6"/>
      <c r="SC263" s="6"/>
      <c r="SD263" s="6"/>
      <c r="SE263" s="6"/>
      <c r="SF263" s="6"/>
      <c r="SG263" s="6"/>
      <c r="SH263" s="6"/>
      <c r="SI263" s="6"/>
      <c r="SJ263" s="6"/>
      <c r="SK263" s="6"/>
      <c r="SL263" s="6"/>
      <c r="SM263" s="6"/>
      <c r="SN263" s="6"/>
      <c r="SO263" s="6"/>
      <c r="SP263" s="6"/>
      <c r="SQ263" s="6"/>
      <c r="SR263" s="6"/>
      <c r="SS263" s="6"/>
      <c r="ST263" s="6"/>
      <c r="SU263" s="6"/>
      <c r="SV263" s="6"/>
      <c r="SW263" s="6"/>
      <c r="SX263" s="6"/>
      <c r="SY263" s="6"/>
      <c r="SZ263" s="6"/>
      <c r="TA263" s="6"/>
      <c r="TB263" s="6"/>
      <c r="TC263" s="6"/>
      <c r="TD263" s="6"/>
      <c r="TE263" s="6"/>
      <c r="TF263" s="6"/>
      <c r="TG263" s="6"/>
      <c r="TH263" s="6"/>
      <c r="TI263" s="6"/>
      <c r="TJ263" s="6"/>
      <c r="TK263" s="6"/>
      <c r="TL263" s="6"/>
      <c r="TM263" s="6"/>
      <c r="TN263" s="6"/>
      <c r="TO263" s="6"/>
      <c r="TP263" s="6"/>
      <c r="TQ263" s="6"/>
      <c r="TR263" s="6"/>
      <c r="TS263" s="6"/>
      <c r="TT263" s="6"/>
      <c r="TU263" s="6"/>
      <c r="TV263" s="6"/>
      <c r="TW263" s="6"/>
      <c r="TX263" s="6"/>
      <c r="TY263" s="6"/>
      <c r="TZ263" s="6"/>
      <c r="UA263" s="6"/>
      <c r="UB263" s="6"/>
      <c r="UC263" s="6"/>
      <c r="UD263" s="6"/>
      <c r="UE263" s="6"/>
      <c r="UF263" s="6"/>
      <c r="UG263" s="6"/>
      <c r="UH263" s="6"/>
      <c r="UI263" s="6"/>
      <c r="UJ263" s="6"/>
      <c r="UK263" s="6"/>
      <c r="UL263" s="6"/>
      <c r="UM263" s="6"/>
      <c r="UN263" s="6"/>
      <c r="UO263" s="6"/>
      <c r="UP263" s="6"/>
      <c r="UQ263" s="6"/>
      <c r="UR263" s="6"/>
      <c r="US263" s="6"/>
      <c r="UT263" s="6"/>
      <c r="UU263" s="6"/>
      <c r="UV263" s="6"/>
      <c r="UW263" s="6"/>
      <c r="UX263" s="6"/>
      <c r="UY263" s="6"/>
      <c r="UZ263" s="6"/>
      <c r="VA263" s="6"/>
      <c r="VB263" s="6"/>
      <c r="VC263" s="6"/>
      <c r="VD263" s="6"/>
      <c r="VE263" s="6"/>
      <c r="VF263" s="6"/>
      <c r="VG263" s="6"/>
      <c r="VH263" s="6"/>
      <c r="VI263" s="6"/>
      <c r="VJ263" s="6"/>
      <c r="VK263" s="6"/>
      <c r="VL263" s="6"/>
      <c r="VM263" s="6"/>
      <c r="VN263" s="6"/>
      <c r="VO263" s="6"/>
      <c r="VP263" s="6"/>
      <c r="VQ263" s="6"/>
      <c r="VR263" s="6"/>
      <c r="VS263" s="6"/>
      <c r="VT263" s="6"/>
      <c r="VU263" s="6"/>
      <c r="VV263" s="6"/>
      <c r="VW263" s="6"/>
      <c r="VX263" s="6"/>
      <c r="VY263" s="6"/>
      <c r="VZ263" s="6"/>
      <c r="WA263" s="6"/>
      <c r="WB263" s="6"/>
      <c r="WC263" s="6"/>
      <c r="WD263" s="6"/>
      <c r="WE263" s="6"/>
      <c r="WF263" s="6"/>
      <c r="WG263" s="6"/>
      <c r="WH263" s="6"/>
      <c r="WI263" s="6"/>
      <c r="WJ263" s="6"/>
      <c r="WK263" s="6"/>
      <c r="WL263" s="6"/>
      <c r="WM263" s="6"/>
      <c r="WN263" s="6"/>
      <c r="WO263" s="6"/>
      <c r="WP263" s="6"/>
      <c r="WQ263" s="6"/>
      <c r="WR263" s="6"/>
      <c r="WS263" s="6"/>
      <c r="WT263" s="6"/>
      <c r="WU263" s="6"/>
      <c r="WV263" s="6"/>
      <c r="WW263" s="6"/>
      <c r="WX263" s="6"/>
      <c r="WY263" s="6"/>
      <c r="WZ263" s="6"/>
      <c r="XA263" s="6"/>
      <c r="XB263" s="6"/>
      <c r="XC263" s="6"/>
      <c r="XD263" s="6"/>
      <c r="XE263" s="6"/>
      <c r="XF263" s="6"/>
      <c r="XG263" s="6"/>
      <c r="XH263" s="6"/>
      <c r="XI263" s="6"/>
      <c r="XJ263" s="6"/>
      <c r="XK263" s="6"/>
      <c r="XL263" s="6"/>
      <c r="XM263" s="6"/>
      <c r="XN263" s="6"/>
      <c r="XO263" s="6"/>
      <c r="XP263" s="6"/>
      <c r="XQ263" s="6"/>
      <c r="XR263" s="6"/>
      <c r="XS263" s="6"/>
      <c r="XT263" s="6"/>
      <c r="XU263" s="6"/>
      <c r="XV263" s="6"/>
      <c r="XW263" s="6"/>
      <c r="XX263" s="6"/>
      <c r="XY263" s="6"/>
      <c r="XZ263" s="6"/>
      <c r="YA263" s="6"/>
      <c r="YB263" s="6"/>
      <c r="YC263" s="6"/>
      <c r="YD263" s="6"/>
      <c r="YE263" s="6"/>
      <c r="YF263" s="6"/>
      <c r="YG263" s="6"/>
      <c r="YH263" s="6"/>
      <c r="YI263" s="6"/>
      <c r="YJ263" s="6"/>
      <c r="YK263" s="6"/>
      <c r="YL263" s="6"/>
      <c r="YM263" s="6"/>
      <c r="YN263" s="6"/>
      <c r="YO263" s="6"/>
      <c r="YP263" s="6"/>
      <c r="YQ263" s="6"/>
      <c r="YR263" s="6"/>
      <c r="YS263" s="6"/>
      <c r="YT263" s="6"/>
      <c r="YU263" s="6"/>
      <c r="YV263" s="6"/>
      <c r="YW263" s="6"/>
      <c r="YX263" s="6"/>
      <c r="YY263" s="6"/>
      <c r="YZ263" s="6"/>
      <c r="ZA263" s="6"/>
      <c r="ZB263" s="6"/>
      <c r="ZC263" s="6"/>
      <c r="ZD263" s="6"/>
      <c r="ZE263" s="6"/>
      <c r="ZF263" s="6"/>
      <c r="ZG263" s="6"/>
      <c r="ZH263" s="6"/>
      <c r="ZI263" s="6"/>
      <c r="ZJ263" s="6"/>
      <c r="ZK263" s="6"/>
      <c r="ZL263" s="6"/>
      <c r="ZM263" s="6"/>
      <c r="ZN263" s="6"/>
      <c r="ZO263" s="6"/>
      <c r="ZP263" s="6"/>
      <c r="ZQ263" s="6"/>
      <c r="ZR263" s="6"/>
      <c r="ZS263" s="6"/>
      <c r="ZT263" s="6"/>
      <c r="ZU263" s="6"/>
      <c r="ZV263" s="6"/>
      <c r="ZW263" s="6"/>
      <c r="ZX263" s="6"/>
      <c r="ZY263" s="6"/>
      <c r="ZZ263" s="6"/>
      <c r="AAA263" s="6"/>
      <c r="AAB263" s="6"/>
      <c r="AAC263" s="6"/>
      <c r="AAD263" s="6"/>
      <c r="AAE263" s="6"/>
      <c r="AAF263" s="6"/>
      <c r="AAG263" s="6"/>
      <c r="AAH263" s="6"/>
      <c r="AAI263" s="6"/>
      <c r="AAJ263" s="6"/>
      <c r="AAK263" s="6"/>
      <c r="AAL263" s="6"/>
      <c r="AAM263" s="6"/>
      <c r="AAN263" s="6"/>
      <c r="AAO263" s="6"/>
      <c r="AAP263" s="6"/>
      <c r="AAQ263" s="6"/>
      <c r="AAR263" s="6"/>
      <c r="AAS263" s="6"/>
      <c r="AAT263" s="6"/>
      <c r="AAU263" s="6"/>
      <c r="AAV263" s="6"/>
      <c r="AAW263" s="6"/>
      <c r="AAX263" s="6"/>
      <c r="AAY263" s="6"/>
      <c r="AAZ263" s="6"/>
      <c r="ABA263" s="6"/>
      <c r="ABB263" s="6"/>
      <c r="ABC263" s="6"/>
      <c r="ABD263" s="6"/>
      <c r="ABE263" s="6"/>
      <c r="ABF263" s="6"/>
      <c r="ABG263" s="6"/>
      <c r="ABH263" s="6"/>
      <c r="ABI263" s="6"/>
      <c r="ABJ263" s="6"/>
      <c r="ABK263" s="6"/>
      <c r="ABL263" s="6"/>
      <c r="ABM263" s="6"/>
      <c r="ABN263" s="6"/>
      <c r="ABO263" s="6"/>
      <c r="ABP263" s="6"/>
      <c r="ABQ263" s="6"/>
      <c r="ABR263" s="6"/>
      <c r="ABS263" s="6"/>
      <c r="ABT263" s="6"/>
      <c r="ABU263" s="6"/>
      <c r="ABV263" s="6"/>
      <c r="ABW263" s="6"/>
      <c r="ABX263" s="6"/>
      <c r="ABY263" s="6"/>
      <c r="ABZ263" s="6"/>
      <c r="ACA263" s="6"/>
      <c r="ACB263" s="6"/>
      <c r="ACC263" s="6"/>
      <c r="ACD263" s="6"/>
      <c r="ACE263" s="6"/>
      <c r="ACF263" s="6"/>
      <c r="ACG263" s="6"/>
      <c r="ACH263" s="6"/>
      <c r="ACI263" s="6"/>
      <c r="ACJ263" s="6"/>
      <c r="ACK263" s="6"/>
      <c r="ACL263" s="6"/>
      <c r="ACM263" s="6"/>
      <c r="ACN263" s="6"/>
      <c r="ACO263" s="6"/>
      <c r="ACP263" s="6"/>
      <c r="ACQ263" s="6"/>
      <c r="ACR263" s="6"/>
      <c r="ACS263" s="6"/>
      <c r="ACT263" s="6"/>
      <c r="ACU263" s="6"/>
      <c r="ACV263" s="6"/>
      <c r="ACW263" s="6"/>
      <c r="ACX263" s="6"/>
      <c r="ACY263" s="6"/>
      <c r="ACZ263" s="6"/>
      <c r="ADA263" s="6"/>
      <c r="ADB263" s="6"/>
      <c r="ADC263" s="6"/>
      <c r="ADD263" s="6"/>
      <c r="ADE263" s="6"/>
      <c r="ADF263" s="6"/>
      <c r="ADG263" s="6"/>
      <c r="ADH263" s="6"/>
      <c r="ADI263" s="6"/>
      <c r="ADJ263" s="6"/>
      <c r="ADK263" s="6"/>
      <c r="ADL263" s="6"/>
      <c r="ADM263" s="6"/>
      <c r="ADN263" s="6"/>
      <c r="ADO263" s="6"/>
      <c r="ADP263" s="6"/>
      <c r="ADQ263" s="6"/>
      <c r="ADR263" s="6"/>
      <c r="ADS263" s="6"/>
      <c r="ADT263" s="6"/>
      <c r="ADU263" s="6"/>
      <c r="ADV263" s="6"/>
      <c r="ADW263" s="6"/>
      <c r="ADX263" s="6"/>
      <c r="ADY263" s="6"/>
      <c r="ADZ263" s="6"/>
      <c r="AEA263" s="6"/>
      <c r="AEB263" s="6"/>
      <c r="AEC263" s="6"/>
      <c r="AED263" s="6"/>
      <c r="AEE263" s="6"/>
      <c r="AEF263" s="6"/>
      <c r="AEG263" s="6"/>
      <c r="AEH263" s="6"/>
      <c r="AEI263" s="6"/>
      <c r="AEJ263" s="6"/>
      <c r="AEK263" s="6"/>
      <c r="AEL263" s="6"/>
      <c r="AEM263" s="6"/>
      <c r="AEN263" s="6"/>
      <c r="AEO263" s="6"/>
      <c r="AEP263" s="6"/>
      <c r="AEQ263" s="6"/>
      <c r="AER263" s="6"/>
      <c r="AES263" s="6"/>
      <c r="AET263" s="6"/>
      <c r="AEU263" s="6"/>
      <c r="AEV263" s="6"/>
      <c r="AEW263" s="6"/>
      <c r="AEX263" s="6"/>
      <c r="AEY263" s="6"/>
      <c r="AEZ263" s="6"/>
      <c r="AFA263" s="6"/>
      <c r="AFB263" s="6"/>
      <c r="AFC263" s="6"/>
      <c r="AFD263" s="6"/>
      <c r="AFE263" s="6"/>
      <c r="AFF263" s="6"/>
      <c r="AFG263" s="6"/>
      <c r="AFH263" s="6"/>
      <c r="AFI263" s="6"/>
      <c r="AFJ263" s="6"/>
      <c r="AFK263" s="6"/>
      <c r="AFL263" s="6"/>
      <c r="AFM263" s="6"/>
      <c r="AFN263" s="6"/>
      <c r="AFO263" s="6"/>
      <c r="AFP263" s="6"/>
      <c r="AFQ263" s="6"/>
      <c r="AFR263" s="6"/>
      <c r="AFS263" s="6"/>
      <c r="AFT263" s="6"/>
      <c r="AFU263" s="6"/>
      <c r="AFV263" s="6"/>
      <c r="AFW263" s="6"/>
      <c r="AFX263" s="6"/>
      <c r="AFY263" s="6"/>
      <c r="AFZ263" s="6"/>
      <c r="AGA263" s="6"/>
      <c r="AGB263" s="6"/>
      <c r="AGC263" s="6"/>
      <c r="AGD263" s="6"/>
      <c r="AGE263" s="6"/>
      <c r="AGF263" s="6"/>
      <c r="AGG263" s="6"/>
      <c r="AGH263" s="6"/>
      <c r="AGI263" s="6"/>
      <c r="AGJ263" s="6"/>
      <c r="AGK263" s="6"/>
      <c r="AGL263" s="6"/>
      <c r="AGM263" s="6"/>
      <c r="AGN263" s="6"/>
      <c r="AGO263" s="6"/>
      <c r="AGP263" s="6"/>
      <c r="AGQ263" s="6"/>
      <c r="AGR263" s="6"/>
      <c r="AGS263" s="6"/>
      <c r="AGT263" s="6"/>
      <c r="AGU263" s="6"/>
      <c r="AGV263" s="6"/>
      <c r="AGW263" s="6"/>
      <c r="AGX263" s="6"/>
      <c r="AGY263" s="6"/>
      <c r="AGZ263" s="6"/>
      <c r="AHA263" s="6"/>
      <c r="AHB263" s="6"/>
      <c r="AHC263" s="6"/>
      <c r="AHD263" s="6"/>
      <c r="AHE263" s="6"/>
      <c r="AHF263" s="6"/>
      <c r="AHG263" s="6"/>
      <c r="AHH263" s="6"/>
      <c r="AHI263" s="6"/>
      <c r="AHJ263" s="6"/>
      <c r="AHK263" s="6"/>
      <c r="AHL263" s="6"/>
      <c r="AHM263" s="6"/>
      <c r="AHN263" s="6"/>
      <c r="AHO263" s="6"/>
      <c r="AHP263" s="6"/>
      <c r="AHQ263" s="6"/>
      <c r="AHR263" s="6"/>
      <c r="AHS263" s="6"/>
      <c r="AHT263" s="6"/>
      <c r="AHU263" s="6"/>
      <c r="AHV263" s="6"/>
      <c r="AHW263" s="6"/>
      <c r="AHX263" s="6"/>
      <c r="AHY263" s="6"/>
      <c r="AHZ263" s="6"/>
      <c r="AIA263" s="6"/>
      <c r="AIB263" s="6"/>
      <c r="AIC263" s="6"/>
      <c r="AID263" s="6"/>
      <c r="AIE263" s="6"/>
      <c r="AIF263" s="6"/>
      <c r="AIG263" s="6"/>
      <c r="AIH263" s="6"/>
      <c r="AII263" s="6"/>
      <c r="AIJ263" s="6"/>
      <c r="AIK263" s="6"/>
      <c r="AIL263" s="6"/>
      <c r="AIM263" s="6"/>
      <c r="AIN263" s="6"/>
      <c r="AIO263" s="6"/>
      <c r="AIP263" s="6"/>
      <c r="AIQ263" s="6"/>
      <c r="AIR263" s="6"/>
      <c r="AIS263" s="6"/>
      <c r="AIT263" s="6"/>
      <c r="AIU263" s="6"/>
      <c r="AIV263" s="6"/>
      <c r="AIW263" s="6"/>
      <c r="AIX263" s="6"/>
      <c r="AIY263" s="6"/>
      <c r="AIZ263" s="6"/>
      <c r="AJA263" s="6"/>
      <c r="AJB263" s="6"/>
      <c r="AJC263" s="6"/>
      <c r="AJD263" s="6"/>
      <c r="AJE263" s="6"/>
      <c r="AJF263" s="6"/>
      <c r="AJG263" s="6"/>
      <c r="AJH263" s="6"/>
      <c r="AJI263" s="6"/>
      <c r="AJJ263" s="6"/>
      <c r="AJK263" s="6"/>
      <c r="AJL263" s="6"/>
      <c r="AJM263" s="6"/>
      <c r="AJN263" s="6"/>
      <c r="AJO263" s="6"/>
      <c r="AJP263" s="6"/>
      <c r="AJQ263" s="6"/>
      <c r="AJR263" s="6"/>
      <c r="AJS263" s="6"/>
      <c r="AJT263" s="6"/>
      <c r="AJU263" s="6"/>
    </row>
    <row r="264" spans="1:957" s="553" customFormat="1" ht="38.25" customHeight="1" x14ac:dyDescent="0.25">
      <c r="A264" s="546" t="s">
        <v>233</v>
      </c>
      <c r="B264" s="547" t="s">
        <v>72</v>
      </c>
      <c r="C264" s="548">
        <f>C262+C178</f>
        <v>5786138</v>
      </c>
      <c r="D264" s="548">
        <f>D262+D178</f>
        <v>4112365.89</v>
      </c>
      <c r="E264" s="548">
        <f>E262+E178</f>
        <v>1673772.1099999999</v>
      </c>
      <c r="F264" s="190">
        <f>D264/C264*100</f>
        <v>71.072723982732526</v>
      </c>
      <c r="G264" s="548">
        <f>G262+G178</f>
        <v>4410207</v>
      </c>
      <c r="H264" s="548">
        <f>H262+H178</f>
        <v>4112365.89</v>
      </c>
      <c r="I264" s="548">
        <f t="shared" si="74"/>
        <v>93.246550331991216</v>
      </c>
      <c r="J264" s="29">
        <f>G264-H264</f>
        <v>297841.10999999987</v>
      </c>
      <c r="K264" s="22">
        <f t="shared" si="98"/>
        <v>5786138</v>
      </c>
      <c r="L264" s="549"/>
      <c r="M264" s="22">
        <f t="shared" si="71"/>
        <v>5786138</v>
      </c>
      <c r="N264" s="550"/>
      <c r="O264" s="550"/>
      <c r="P264" s="550"/>
      <c r="Q264" s="550"/>
      <c r="R264" s="155"/>
      <c r="S264" s="155"/>
      <c r="T264" s="155"/>
      <c r="U264" s="551"/>
      <c r="V264" s="551"/>
      <c r="W264" s="551"/>
      <c r="X264" s="551"/>
      <c r="Y264" s="551"/>
      <c r="Z264" s="551"/>
      <c r="AA264" s="551"/>
      <c r="AB264" s="551"/>
      <c r="AC264" s="551"/>
      <c r="AD264" s="551"/>
      <c r="AE264" s="551"/>
      <c r="AF264" s="551"/>
      <c r="AG264" s="551"/>
      <c r="AH264" s="551"/>
      <c r="AI264" s="551"/>
      <c r="AJ264" s="551"/>
      <c r="AK264" s="551"/>
      <c r="AL264" s="551"/>
      <c r="AM264" s="551"/>
      <c r="AN264" s="551"/>
      <c r="AO264" s="551"/>
      <c r="AP264" s="551"/>
      <c r="AQ264" s="551"/>
      <c r="AR264" s="551"/>
      <c r="AS264" s="551"/>
      <c r="AT264" s="551"/>
      <c r="AU264" s="551"/>
      <c r="AV264" s="551"/>
      <c r="AW264" s="551"/>
      <c r="AX264" s="552"/>
      <c r="AY264" s="552"/>
      <c r="AZ264" s="552"/>
      <c r="BA264" s="552"/>
      <c r="BB264" s="552"/>
    </row>
    <row r="265" spans="1:957" s="563" customFormat="1" ht="40.5" hidden="1" customHeight="1" x14ac:dyDescent="0.25">
      <c r="A265" s="554"/>
      <c r="B265" s="555"/>
      <c r="C265" s="556"/>
      <c r="D265" s="685" t="s">
        <v>234</v>
      </c>
      <c r="E265" s="685"/>
      <c r="F265" s="685"/>
      <c r="G265" s="557" t="str">
        <f>'[1]Свод школы '!G265</f>
        <v>2023 год</v>
      </c>
      <c r="H265" s="688"/>
      <c r="I265" s="558" t="e">
        <f t="shared" si="74"/>
        <v>#VALUE!</v>
      </c>
      <c r="J265" s="29"/>
      <c r="K265" s="22">
        <f t="shared" si="98"/>
        <v>0</v>
      </c>
      <c r="L265" s="559"/>
      <c r="M265" s="22">
        <f t="shared" si="71"/>
        <v>0</v>
      </c>
      <c r="N265" s="560"/>
      <c r="O265" s="561"/>
      <c r="P265" s="561"/>
      <c r="Q265" s="561"/>
      <c r="R265" s="562"/>
      <c r="S265" s="562"/>
      <c r="T265" s="562"/>
      <c r="U265" s="562"/>
      <c r="V265" s="562"/>
      <c r="W265" s="562"/>
      <c r="X265" s="562"/>
      <c r="Y265" s="562"/>
      <c r="Z265" s="562"/>
      <c r="AA265" s="562"/>
      <c r="AB265" s="562"/>
      <c r="AC265" s="562"/>
      <c r="AD265" s="562"/>
      <c r="AE265" s="562"/>
      <c r="AF265" s="562"/>
      <c r="AG265" s="562"/>
      <c r="AH265" s="562"/>
      <c r="AI265" s="562"/>
      <c r="AJ265" s="562"/>
      <c r="AK265" s="562"/>
      <c r="AL265" s="562"/>
      <c r="AM265" s="562"/>
      <c r="AN265" s="562"/>
      <c r="AO265" s="562"/>
      <c r="AP265" s="562"/>
      <c r="AQ265" s="562"/>
      <c r="AR265" s="562"/>
      <c r="AS265" s="562"/>
      <c r="AT265" s="562"/>
      <c r="AU265" s="562"/>
      <c r="AV265" s="562"/>
      <c r="AW265" s="562"/>
      <c r="AX265" s="562"/>
      <c r="AY265" s="562"/>
      <c r="AZ265" s="562"/>
      <c r="BA265" s="562"/>
      <c r="BB265" s="562"/>
    </row>
    <row r="266" spans="1:957" s="574" customFormat="1" ht="26.25" hidden="1" customHeight="1" x14ac:dyDescent="0.25">
      <c r="A266" s="564" t="s">
        <v>235</v>
      </c>
      <c r="B266" s="565"/>
      <c r="C266" s="566">
        <f>C267</f>
        <v>0</v>
      </c>
      <c r="D266" s="567">
        <f t="shared" ref="D266:H267" si="99">D267</f>
        <v>0</v>
      </c>
      <c r="E266" s="567">
        <f t="shared" si="99"/>
        <v>0</v>
      </c>
      <c r="F266" s="568" t="e">
        <f>D266/C266*100</f>
        <v>#DIV/0!</v>
      </c>
      <c r="G266" s="567">
        <f t="shared" si="99"/>
        <v>0</v>
      </c>
      <c r="H266" s="567">
        <f t="shared" si="99"/>
        <v>0</v>
      </c>
      <c r="I266" s="569" t="e">
        <f t="shared" si="74"/>
        <v>#DIV/0!</v>
      </c>
      <c r="J266" s="29">
        <f t="shared" ref="J266:J292" si="100">G266-H266</f>
        <v>0</v>
      </c>
      <c r="K266" s="22">
        <f t="shared" si="98"/>
        <v>0</v>
      </c>
      <c r="L266" s="570"/>
      <c r="M266" s="22">
        <f t="shared" si="71"/>
        <v>0</v>
      </c>
      <c r="N266" s="571"/>
      <c r="O266" s="572"/>
      <c r="P266" s="572"/>
      <c r="Q266" s="572"/>
      <c r="R266" s="573"/>
      <c r="S266" s="573"/>
      <c r="T266" s="573"/>
      <c r="U266" s="573"/>
      <c r="V266" s="573"/>
      <c r="W266" s="573"/>
      <c r="X266" s="573"/>
      <c r="Y266" s="573"/>
      <c r="Z266" s="573"/>
      <c r="AA266" s="573"/>
      <c r="AB266" s="573"/>
      <c r="AC266" s="573"/>
      <c r="AD266" s="573"/>
      <c r="AE266" s="573"/>
      <c r="AF266" s="573"/>
      <c r="AG266" s="573"/>
      <c r="AH266" s="573"/>
      <c r="AI266" s="573"/>
      <c r="AJ266" s="573"/>
      <c r="AK266" s="573"/>
      <c r="AL266" s="573"/>
      <c r="AM266" s="573"/>
      <c r="AN266" s="573"/>
      <c r="AO266" s="573"/>
      <c r="AP266" s="573"/>
      <c r="AQ266" s="573"/>
      <c r="AR266" s="573"/>
      <c r="AS266" s="573"/>
      <c r="AT266" s="573"/>
      <c r="AU266" s="573"/>
      <c r="AV266" s="573"/>
      <c r="AW266" s="573"/>
      <c r="AX266" s="573"/>
      <c r="AY266" s="573"/>
      <c r="AZ266" s="573"/>
      <c r="BA266" s="573"/>
      <c r="BB266" s="573"/>
    </row>
    <row r="267" spans="1:957" s="585" customFormat="1" ht="30" hidden="1" customHeight="1" x14ac:dyDescent="0.25">
      <c r="A267" s="575" t="s">
        <v>236</v>
      </c>
      <c r="B267" s="576" t="s">
        <v>237</v>
      </c>
      <c r="C267" s="577">
        <f>C268</f>
        <v>0</v>
      </c>
      <c r="D267" s="578">
        <f t="shared" si="99"/>
        <v>0</v>
      </c>
      <c r="E267" s="578">
        <f t="shared" si="99"/>
        <v>0</v>
      </c>
      <c r="F267" s="579" t="e">
        <f t="shared" ref="F267:F291" si="101">D267/C267*100</f>
        <v>#DIV/0!</v>
      </c>
      <c r="G267" s="578">
        <f t="shared" si="99"/>
        <v>0</v>
      </c>
      <c r="H267" s="578">
        <f t="shared" si="99"/>
        <v>0</v>
      </c>
      <c r="I267" s="580" t="e">
        <f t="shared" si="74"/>
        <v>#DIV/0!</v>
      </c>
      <c r="J267" s="29">
        <f t="shared" si="100"/>
        <v>0</v>
      </c>
      <c r="K267" s="22">
        <f t="shared" si="98"/>
        <v>0</v>
      </c>
      <c r="L267" s="581"/>
      <c r="M267" s="22">
        <f t="shared" si="71"/>
        <v>0</v>
      </c>
      <c r="N267" s="582"/>
      <c r="O267" s="583"/>
      <c r="P267" s="583"/>
      <c r="Q267" s="583"/>
      <c r="R267" s="584"/>
      <c r="S267" s="584"/>
      <c r="T267" s="584"/>
      <c r="U267" s="584"/>
      <c r="V267" s="584"/>
      <c r="W267" s="584"/>
      <c r="X267" s="584"/>
      <c r="Y267" s="584"/>
      <c r="Z267" s="584"/>
      <c r="AA267" s="584"/>
      <c r="AB267" s="584"/>
      <c r="AC267" s="584"/>
      <c r="AD267" s="584"/>
      <c r="AE267" s="584"/>
      <c r="AF267" s="584"/>
      <c r="AG267" s="584"/>
      <c r="AH267" s="584"/>
      <c r="AI267" s="584"/>
      <c r="AJ267" s="584"/>
      <c r="AK267" s="584"/>
      <c r="AL267" s="584"/>
      <c r="AM267" s="584"/>
      <c r="AN267" s="584"/>
      <c r="AO267" s="584"/>
      <c r="AP267" s="584"/>
      <c r="AQ267" s="584"/>
      <c r="AR267" s="584"/>
      <c r="AS267" s="584"/>
      <c r="AT267" s="584"/>
      <c r="AU267" s="584"/>
      <c r="AV267" s="584"/>
      <c r="AW267" s="584"/>
      <c r="AX267" s="584"/>
      <c r="AY267" s="584"/>
      <c r="AZ267" s="584"/>
      <c r="BA267" s="584"/>
      <c r="BB267" s="584"/>
    </row>
    <row r="268" spans="1:957" s="585" customFormat="1" ht="22.5" hidden="1" customHeight="1" x14ac:dyDescent="0.25">
      <c r="A268" s="586" t="s">
        <v>238</v>
      </c>
      <c r="B268" s="587"/>
      <c r="C268" s="588">
        <f>C269</f>
        <v>0</v>
      </c>
      <c r="D268" s="589">
        <f>SUM(D269:D269)</f>
        <v>0</v>
      </c>
      <c r="E268" s="589">
        <f>SUM(E269:E269)</f>
        <v>0</v>
      </c>
      <c r="F268" s="590" t="e">
        <f t="shared" si="101"/>
        <v>#DIV/0!</v>
      </c>
      <c r="G268" s="589">
        <f>SUM(G269:G269)</f>
        <v>0</v>
      </c>
      <c r="H268" s="589">
        <f>SUM(H269:H269)</f>
        <v>0</v>
      </c>
      <c r="I268" s="591" t="e">
        <f t="shared" si="74"/>
        <v>#DIV/0!</v>
      </c>
      <c r="J268" s="29">
        <f t="shared" si="100"/>
        <v>0</v>
      </c>
      <c r="K268" s="22">
        <f t="shared" si="98"/>
        <v>0</v>
      </c>
      <c r="L268" s="581"/>
      <c r="M268" s="22">
        <f t="shared" si="71"/>
        <v>0</v>
      </c>
      <c r="N268" s="582"/>
      <c r="O268" s="583"/>
      <c r="P268" s="583"/>
      <c r="Q268" s="583"/>
      <c r="R268" s="584"/>
      <c r="S268" s="584"/>
      <c r="T268" s="584"/>
      <c r="U268" s="584"/>
      <c r="V268" s="584"/>
      <c r="W268" s="584"/>
      <c r="X268" s="584"/>
      <c r="Y268" s="584"/>
      <c r="Z268" s="584"/>
      <c r="AA268" s="584"/>
      <c r="AB268" s="584"/>
      <c r="AC268" s="584"/>
      <c r="AD268" s="584"/>
      <c r="AE268" s="584"/>
      <c r="AF268" s="584"/>
      <c r="AG268" s="584"/>
      <c r="AH268" s="584"/>
      <c r="AI268" s="584"/>
      <c r="AJ268" s="584"/>
      <c r="AK268" s="584"/>
      <c r="AL268" s="584"/>
      <c r="AM268" s="584"/>
      <c r="AN268" s="584"/>
      <c r="AO268" s="584"/>
      <c r="AP268" s="584"/>
      <c r="AQ268" s="584"/>
      <c r="AR268" s="584"/>
      <c r="AS268" s="584"/>
      <c r="AT268" s="584"/>
      <c r="AU268" s="584"/>
      <c r="AV268" s="584"/>
      <c r="AW268" s="584"/>
      <c r="AX268" s="584"/>
      <c r="AY268" s="584"/>
      <c r="AZ268" s="584"/>
      <c r="BA268" s="584"/>
      <c r="BB268" s="584"/>
    </row>
    <row r="269" spans="1:957" s="585" customFormat="1" ht="51" hidden="1" customHeight="1" x14ac:dyDescent="0.25">
      <c r="A269" s="592" t="s">
        <v>239</v>
      </c>
      <c r="B269" s="531">
        <v>2260050</v>
      </c>
      <c r="C269" s="593"/>
      <c r="D269" s="594">
        <f>H269</f>
        <v>0</v>
      </c>
      <c r="E269" s="594">
        <f>C269-D269</f>
        <v>0</v>
      </c>
      <c r="F269" s="81" t="e">
        <f t="shared" si="101"/>
        <v>#DIV/0!</v>
      </c>
      <c r="G269" s="594"/>
      <c r="H269" s="594"/>
      <c r="I269" s="595" t="e">
        <f>H269/G269*100</f>
        <v>#DIV/0!</v>
      </c>
      <c r="J269" s="29">
        <f t="shared" si="100"/>
        <v>0</v>
      </c>
      <c r="K269" s="22">
        <f t="shared" si="98"/>
        <v>0</v>
      </c>
      <c r="L269" s="581"/>
      <c r="M269" s="22">
        <f t="shared" si="71"/>
        <v>0</v>
      </c>
      <c r="N269" s="582"/>
      <c r="O269" s="583"/>
      <c r="P269" s="583"/>
      <c r="Q269" s="583"/>
      <c r="R269" s="584"/>
      <c r="S269" s="584"/>
      <c r="T269" s="584"/>
      <c r="U269" s="584"/>
      <c r="V269" s="584"/>
      <c r="W269" s="584"/>
      <c r="X269" s="584"/>
      <c r="Y269" s="584"/>
      <c r="Z269" s="584"/>
      <c r="AA269" s="584"/>
      <c r="AB269" s="584"/>
      <c r="AC269" s="584"/>
      <c r="AD269" s="584"/>
      <c r="AE269" s="584"/>
      <c r="AF269" s="584"/>
      <c r="AG269" s="584"/>
      <c r="AH269" s="584"/>
      <c r="AI269" s="584"/>
      <c r="AJ269" s="584"/>
      <c r="AK269" s="584"/>
      <c r="AL269" s="584"/>
      <c r="AM269" s="584"/>
      <c r="AN269" s="584"/>
      <c r="AO269" s="584"/>
      <c r="AP269" s="584"/>
      <c r="AQ269" s="584"/>
      <c r="AR269" s="584"/>
      <c r="AS269" s="584"/>
      <c r="AT269" s="584"/>
      <c r="AU269" s="584"/>
      <c r="AV269" s="584"/>
      <c r="AW269" s="584"/>
      <c r="AX269" s="584"/>
      <c r="AY269" s="584"/>
      <c r="AZ269" s="584"/>
      <c r="BA269" s="584"/>
      <c r="BB269" s="584"/>
    </row>
    <row r="270" spans="1:957" s="585" customFormat="1" ht="26.25" hidden="1" customHeight="1" x14ac:dyDescent="0.25">
      <c r="A270" s="596" t="s">
        <v>240</v>
      </c>
      <c r="B270" s="565"/>
      <c r="C270" s="597">
        <f>C271+C278+C285</f>
        <v>0</v>
      </c>
      <c r="D270" s="598">
        <f>D271+D278+D285</f>
        <v>0</v>
      </c>
      <c r="E270" s="598">
        <f>E271+E278+E285</f>
        <v>0</v>
      </c>
      <c r="F270" s="568" t="e">
        <f t="shared" si="101"/>
        <v>#DIV/0!</v>
      </c>
      <c r="G270" s="598">
        <f>G271+G278+G285</f>
        <v>0</v>
      </c>
      <c r="H270" s="598">
        <f>H271+H278+H285</f>
        <v>0</v>
      </c>
      <c r="I270" s="599" t="e">
        <f t="shared" ref="I270:I292" si="102">H270/G270*100</f>
        <v>#DIV/0!</v>
      </c>
      <c r="J270" s="29">
        <f t="shared" si="100"/>
        <v>0</v>
      </c>
      <c r="K270" s="22">
        <f t="shared" si="98"/>
        <v>0</v>
      </c>
      <c r="L270" s="581"/>
      <c r="M270" s="22">
        <f t="shared" si="71"/>
        <v>0</v>
      </c>
      <c r="N270" s="582"/>
      <c r="O270" s="583"/>
      <c r="P270" s="583"/>
      <c r="Q270" s="583"/>
      <c r="R270" s="584"/>
      <c r="S270" s="584"/>
      <c r="T270" s="584"/>
      <c r="U270" s="584"/>
      <c r="V270" s="584"/>
      <c r="W270" s="584"/>
      <c r="X270" s="584"/>
      <c r="Y270" s="584"/>
      <c r="Z270" s="584"/>
      <c r="AA270" s="584"/>
      <c r="AB270" s="584"/>
      <c r="AC270" s="584"/>
      <c r="AD270" s="584"/>
      <c r="AE270" s="584"/>
      <c r="AF270" s="584"/>
      <c r="AG270" s="584"/>
      <c r="AH270" s="584"/>
      <c r="AI270" s="584"/>
      <c r="AJ270" s="584"/>
      <c r="AK270" s="584"/>
      <c r="AL270" s="584"/>
      <c r="AM270" s="584"/>
      <c r="AN270" s="584"/>
      <c r="AO270" s="584"/>
      <c r="AP270" s="584"/>
      <c r="AQ270" s="584"/>
      <c r="AR270" s="584"/>
      <c r="AS270" s="584"/>
      <c r="AT270" s="584"/>
      <c r="AU270" s="584"/>
      <c r="AV270" s="584"/>
      <c r="AW270" s="584"/>
      <c r="AX270" s="584"/>
      <c r="AY270" s="584"/>
      <c r="AZ270" s="584"/>
      <c r="BA270" s="584"/>
      <c r="BB270" s="584"/>
    </row>
    <row r="271" spans="1:957" s="585" customFormat="1" ht="24" hidden="1" customHeight="1" x14ac:dyDescent="0.25">
      <c r="A271" s="575" t="s">
        <v>241</v>
      </c>
      <c r="B271" s="576" t="s">
        <v>153</v>
      </c>
      <c r="C271" s="600">
        <f>C272+C275</f>
        <v>0</v>
      </c>
      <c r="D271" s="578">
        <f>D272+D275</f>
        <v>0</v>
      </c>
      <c r="E271" s="578">
        <f>E272+E275</f>
        <v>0</v>
      </c>
      <c r="F271" s="579" t="e">
        <f t="shared" si="101"/>
        <v>#DIV/0!</v>
      </c>
      <c r="G271" s="578">
        <f>G272+G275</f>
        <v>0</v>
      </c>
      <c r="H271" s="578">
        <f>H272+H275</f>
        <v>0</v>
      </c>
      <c r="I271" s="580" t="e">
        <f t="shared" si="102"/>
        <v>#DIV/0!</v>
      </c>
      <c r="J271" s="29">
        <f t="shared" si="100"/>
        <v>0</v>
      </c>
      <c r="K271" s="22">
        <f t="shared" si="98"/>
        <v>0</v>
      </c>
      <c r="L271" s="581"/>
      <c r="M271" s="22">
        <f t="shared" si="71"/>
        <v>0</v>
      </c>
      <c r="N271" s="582"/>
      <c r="O271" s="583"/>
      <c r="P271" s="583"/>
      <c r="Q271" s="583"/>
      <c r="R271" s="584"/>
      <c r="S271" s="584"/>
      <c r="T271" s="584"/>
      <c r="U271" s="584"/>
      <c r="V271" s="584"/>
      <c r="W271" s="584"/>
      <c r="X271" s="584"/>
      <c r="Y271" s="584"/>
      <c r="Z271" s="584"/>
      <c r="AA271" s="584"/>
      <c r="AB271" s="584"/>
      <c r="AC271" s="584"/>
      <c r="AD271" s="584"/>
      <c r="AE271" s="584"/>
      <c r="AF271" s="584"/>
      <c r="AG271" s="584"/>
      <c r="AH271" s="584"/>
      <c r="AI271" s="584"/>
      <c r="AJ271" s="584"/>
      <c r="AK271" s="584"/>
      <c r="AL271" s="584"/>
      <c r="AM271" s="584"/>
      <c r="AN271" s="584"/>
      <c r="AO271" s="584"/>
      <c r="AP271" s="584"/>
      <c r="AQ271" s="584"/>
      <c r="AR271" s="584"/>
      <c r="AS271" s="584"/>
      <c r="AT271" s="584"/>
      <c r="AU271" s="584"/>
      <c r="AV271" s="584"/>
      <c r="AW271" s="584"/>
      <c r="AX271" s="584"/>
      <c r="AY271" s="584"/>
      <c r="AZ271" s="584"/>
      <c r="BA271" s="584"/>
      <c r="BB271" s="584"/>
    </row>
    <row r="272" spans="1:957" s="585" customFormat="1" ht="24.75" hidden="1" customHeight="1" x14ac:dyDescent="0.25">
      <c r="A272" s="586" t="s">
        <v>238</v>
      </c>
      <c r="B272" s="587"/>
      <c r="C272" s="601">
        <f>SUM(C273:C274)</f>
        <v>0</v>
      </c>
      <c r="D272" s="589">
        <f>SUM(D273:D274)</f>
        <v>0</v>
      </c>
      <c r="E272" s="589">
        <f>SUM(E273:E274)</f>
        <v>0</v>
      </c>
      <c r="F272" s="590" t="e">
        <f t="shared" si="101"/>
        <v>#DIV/0!</v>
      </c>
      <c r="G272" s="589">
        <f>SUM(G273:G274)</f>
        <v>0</v>
      </c>
      <c r="H272" s="589">
        <f>SUM(H273:H274)</f>
        <v>0</v>
      </c>
      <c r="I272" s="591" t="e">
        <f t="shared" si="102"/>
        <v>#DIV/0!</v>
      </c>
      <c r="J272" s="29">
        <f t="shared" si="100"/>
        <v>0</v>
      </c>
      <c r="K272" s="22">
        <f t="shared" si="98"/>
        <v>0</v>
      </c>
      <c r="L272" s="581"/>
      <c r="M272" s="22">
        <f t="shared" si="71"/>
        <v>0</v>
      </c>
      <c r="N272" s="582"/>
      <c r="O272" s="583"/>
      <c r="P272" s="583"/>
      <c r="Q272" s="583"/>
      <c r="R272" s="584"/>
      <c r="S272" s="584"/>
      <c r="T272" s="584"/>
      <c r="U272" s="584"/>
      <c r="V272" s="584"/>
      <c r="W272" s="584"/>
      <c r="X272" s="584"/>
      <c r="Y272" s="584"/>
      <c r="Z272" s="584"/>
      <c r="AA272" s="584"/>
      <c r="AB272" s="584"/>
      <c r="AC272" s="584"/>
      <c r="AD272" s="584"/>
      <c r="AE272" s="584"/>
      <c r="AF272" s="584"/>
      <c r="AG272" s="584"/>
      <c r="AH272" s="584"/>
      <c r="AI272" s="584"/>
      <c r="AJ272" s="584"/>
      <c r="AK272" s="584"/>
      <c r="AL272" s="584"/>
      <c r="AM272" s="584"/>
      <c r="AN272" s="584"/>
      <c r="AO272" s="584"/>
      <c r="AP272" s="584"/>
      <c r="AQ272" s="584"/>
      <c r="AR272" s="584"/>
      <c r="AS272" s="584"/>
      <c r="AT272" s="584"/>
      <c r="AU272" s="584"/>
      <c r="AV272" s="584"/>
      <c r="AW272" s="584"/>
      <c r="AX272" s="584"/>
      <c r="AY272" s="584"/>
      <c r="AZ272" s="584"/>
      <c r="BA272" s="584"/>
      <c r="BB272" s="584"/>
    </row>
    <row r="273" spans="1:54" s="585" customFormat="1" ht="26.25" hidden="1" customHeight="1" x14ac:dyDescent="0.25">
      <c r="A273" s="602" t="s">
        <v>208</v>
      </c>
      <c r="B273" s="531" t="s">
        <v>242</v>
      </c>
      <c r="C273" s="593"/>
      <c r="D273" s="603">
        <f>H273</f>
        <v>0</v>
      </c>
      <c r="E273" s="603">
        <f>C273-D273</f>
        <v>0</v>
      </c>
      <c r="F273" s="81" t="e">
        <f t="shared" si="101"/>
        <v>#DIV/0!</v>
      </c>
      <c r="G273" s="603"/>
      <c r="H273" s="603"/>
      <c r="I273" s="604" t="e">
        <f t="shared" si="102"/>
        <v>#DIV/0!</v>
      </c>
      <c r="J273" s="29">
        <f t="shared" si="100"/>
        <v>0</v>
      </c>
      <c r="K273" s="22">
        <f t="shared" si="98"/>
        <v>0</v>
      </c>
      <c r="L273" s="581"/>
      <c r="M273" s="22">
        <f t="shared" si="71"/>
        <v>0</v>
      </c>
      <c r="N273" s="582"/>
      <c r="O273" s="583"/>
      <c r="P273" s="583"/>
      <c r="Q273" s="583"/>
      <c r="R273" s="584"/>
      <c r="S273" s="584"/>
      <c r="T273" s="584"/>
      <c r="U273" s="584"/>
      <c r="V273" s="584"/>
      <c r="W273" s="584"/>
      <c r="X273" s="584"/>
      <c r="Y273" s="584"/>
      <c r="Z273" s="584"/>
      <c r="AA273" s="584"/>
      <c r="AB273" s="584"/>
      <c r="AC273" s="584"/>
      <c r="AD273" s="584"/>
      <c r="AE273" s="584"/>
      <c r="AF273" s="584"/>
      <c r="AG273" s="584"/>
      <c r="AH273" s="584"/>
      <c r="AI273" s="584"/>
      <c r="AJ273" s="584"/>
      <c r="AK273" s="584"/>
      <c r="AL273" s="584"/>
      <c r="AM273" s="584"/>
      <c r="AN273" s="584"/>
      <c r="AO273" s="584"/>
      <c r="AP273" s="584"/>
      <c r="AQ273" s="584"/>
      <c r="AR273" s="584"/>
      <c r="AS273" s="584"/>
      <c r="AT273" s="584"/>
      <c r="AU273" s="584"/>
      <c r="AV273" s="584"/>
      <c r="AW273" s="584"/>
      <c r="AX273" s="584"/>
      <c r="AY273" s="584"/>
      <c r="AZ273" s="584"/>
      <c r="BA273" s="584"/>
      <c r="BB273" s="584"/>
    </row>
    <row r="274" spans="1:54" s="585" customFormat="1" ht="29.25" hidden="1" customHeight="1" x14ac:dyDescent="0.25">
      <c r="A274" s="602" t="s">
        <v>210</v>
      </c>
      <c r="B274" s="531" t="s">
        <v>243</v>
      </c>
      <c r="C274" s="593"/>
      <c r="D274" s="603">
        <f>H274</f>
        <v>0</v>
      </c>
      <c r="E274" s="603">
        <f>C274-D274</f>
        <v>0</v>
      </c>
      <c r="F274" s="81" t="e">
        <f t="shared" si="101"/>
        <v>#DIV/0!</v>
      </c>
      <c r="G274" s="603"/>
      <c r="H274" s="603"/>
      <c r="I274" s="604" t="e">
        <f t="shared" si="102"/>
        <v>#DIV/0!</v>
      </c>
      <c r="J274" s="29">
        <f t="shared" si="100"/>
        <v>0</v>
      </c>
      <c r="K274" s="22">
        <f t="shared" si="98"/>
        <v>0</v>
      </c>
      <c r="L274" s="581"/>
      <c r="M274" s="22">
        <f t="shared" si="71"/>
        <v>0</v>
      </c>
      <c r="N274" s="582"/>
      <c r="O274" s="583"/>
      <c r="P274" s="583"/>
      <c r="Q274" s="583"/>
      <c r="R274" s="584"/>
      <c r="S274" s="584"/>
      <c r="T274" s="584"/>
      <c r="U274" s="584"/>
      <c r="V274" s="584"/>
      <c r="W274" s="584"/>
      <c r="X274" s="584"/>
      <c r="Y274" s="584"/>
      <c r="Z274" s="584"/>
      <c r="AA274" s="584"/>
      <c r="AB274" s="584"/>
      <c r="AC274" s="584"/>
      <c r="AD274" s="584"/>
      <c r="AE274" s="584"/>
      <c r="AF274" s="584"/>
      <c r="AG274" s="584"/>
      <c r="AH274" s="584"/>
      <c r="AI274" s="584"/>
      <c r="AJ274" s="584"/>
      <c r="AK274" s="584"/>
      <c r="AL274" s="584"/>
      <c r="AM274" s="584"/>
      <c r="AN274" s="584"/>
      <c r="AO274" s="584"/>
      <c r="AP274" s="584"/>
      <c r="AQ274" s="584"/>
      <c r="AR274" s="584"/>
      <c r="AS274" s="584"/>
      <c r="AT274" s="584"/>
      <c r="AU274" s="584"/>
      <c r="AV274" s="584"/>
      <c r="AW274" s="584"/>
      <c r="AX274" s="584"/>
      <c r="AY274" s="584"/>
      <c r="AZ274" s="584"/>
      <c r="BA274" s="584"/>
      <c r="BB274" s="584"/>
    </row>
    <row r="275" spans="1:54" s="585" customFormat="1" ht="22.5" hidden="1" customHeight="1" x14ac:dyDescent="0.25">
      <c r="A275" s="586" t="s">
        <v>238</v>
      </c>
      <c r="B275" s="587"/>
      <c r="C275" s="588">
        <f t="shared" ref="C275:H275" si="103">SUM(C276:C277)</f>
        <v>0</v>
      </c>
      <c r="D275" s="589">
        <f t="shared" si="103"/>
        <v>0</v>
      </c>
      <c r="E275" s="589">
        <f t="shared" si="103"/>
        <v>0</v>
      </c>
      <c r="F275" s="590" t="e">
        <f t="shared" si="101"/>
        <v>#DIV/0!</v>
      </c>
      <c r="G275" s="589">
        <f t="shared" si="103"/>
        <v>0</v>
      </c>
      <c r="H275" s="589">
        <f t="shared" si="103"/>
        <v>0</v>
      </c>
      <c r="I275" s="591" t="e">
        <f t="shared" si="102"/>
        <v>#DIV/0!</v>
      </c>
      <c r="J275" s="29">
        <f t="shared" si="100"/>
        <v>0</v>
      </c>
      <c r="K275" s="22">
        <f t="shared" si="98"/>
        <v>0</v>
      </c>
      <c r="L275" s="581"/>
      <c r="M275" s="22">
        <f t="shared" si="71"/>
        <v>0</v>
      </c>
      <c r="N275" s="582"/>
      <c r="O275" s="583"/>
      <c r="P275" s="583"/>
      <c r="Q275" s="583"/>
      <c r="R275" s="584"/>
      <c r="S275" s="584"/>
      <c r="T275" s="584"/>
      <c r="U275" s="584"/>
      <c r="V275" s="584"/>
      <c r="W275" s="584"/>
      <c r="X275" s="584"/>
      <c r="Y275" s="584"/>
      <c r="Z275" s="584"/>
      <c r="AA275" s="584"/>
      <c r="AB275" s="584"/>
      <c r="AC275" s="584"/>
      <c r="AD275" s="584"/>
      <c r="AE275" s="584"/>
      <c r="AF275" s="584"/>
      <c r="AG275" s="584"/>
      <c r="AH275" s="584"/>
      <c r="AI275" s="584"/>
      <c r="AJ275" s="584"/>
      <c r="AK275" s="584"/>
      <c r="AL275" s="584"/>
      <c r="AM275" s="584"/>
      <c r="AN275" s="584"/>
      <c r="AO275" s="584"/>
      <c r="AP275" s="584"/>
      <c r="AQ275" s="584"/>
      <c r="AR275" s="584"/>
      <c r="AS275" s="584"/>
      <c r="AT275" s="584"/>
      <c r="AU275" s="584"/>
      <c r="AV275" s="584"/>
      <c r="AW275" s="584"/>
      <c r="AX275" s="584"/>
      <c r="AY275" s="584"/>
      <c r="AZ275" s="584"/>
      <c r="BA275" s="584"/>
      <c r="BB275" s="584"/>
    </row>
    <row r="276" spans="1:54" s="585" customFormat="1" ht="45" hidden="1" customHeight="1" x14ac:dyDescent="0.25">
      <c r="A276" s="592" t="s">
        <v>244</v>
      </c>
      <c r="B276" s="531">
        <v>2261000</v>
      </c>
      <c r="C276" s="593"/>
      <c r="D276" s="594">
        <f>H276</f>
        <v>0</v>
      </c>
      <c r="E276" s="594">
        <f>C276-D276</f>
        <v>0</v>
      </c>
      <c r="F276" s="81" t="e">
        <f t="shared" si="101"/>
        <v>#DIV/0!</v>
      </c>
      <c r="G276" s="594"/>
      <c r="H276" s="594"/>
      <c r="I276" s="595" t="e">
        <f t="shared" si="102"/>
        <v>#DIV/0!</v>
      </c>
      <c r="J276" s="29">
        <f t="shared" si="100"/>
        <v>0</v>
      </c>
      <c r="K276" s="22">
        <f t="shared" si="98"/>
        <v>0</v>
      </c>
      <c r="L276" s="581"/>
      <c r="M276" s="22">
        <f t="shared" si="71"/>
        <v>0</v>
      </c>
      <c r="N276" s="582"/>
      <c r="O276" s="583"/>
      <c r="P276" s="583"/>
      <c r="Q276" s="583"/>
      <c r="R276" s="584"/>
      <c r="S276" s="584"/>
      <c r="T276" s="584"/>
      <c r="U276" s="584"/>
      <c r="V276" s="584"/>
      <c r="W276" s="584"/>
      <c r="X276" s="584"/>
      <c r="Y276" s="584"/>
      <c r="Z276" s="584"/>
      <c r="AA276" s="584"/>
      <c r="AB276" s="584"/>
      <c r="AC276" s="584"/>
      <c r="AD276" s="584"/>
      <c r="AE276" s="584"/>
      <c r="AF276" s="584"/>
      <c r="AG276" s="584"/>
      <c r="AH276" s="584"/>
      <c r="AI276" s="584"/>
      <c r="AJ276" s="584"/>
      <c r="AK276" s="584"/>
      <c r="AL276" s="584"/>
      <c r="AM276" s="584"/>
      <c r="AN276" s="584"/>
      <c r="AO276" s="584"/>
      <c r="AP276" s="584"/>
      <c r="AQ276" s="584"/>
      <c r="AR276" s="584"/>
      <c r="AS276" s="584"/>
      <c r="AT276" s="584"/>
      <c r="AU276" s="584"/>
      <c r="AV276" s="584"/>
      <c r="AW276" s="584"/>
      <c r="AX276" s="584"/>
      <c r="AY276" s="584"/>
      <c r="AZ276" s="584"/>
      <c r="BA276" s="584"/>
      <c r="BB276" s="584"/>
    </row>
    <row r="277" spans="1:54" s="585" customFormat="1" ht="36.75" hidden="1" customHeight="1" x14ac:dyDescent="0.25">
      <c r="A277" s="592" t="s">
        <v>213</v>
      </c>
      <c r="B277" s="531" t="s">
        <v>214</v>
      </c>
      <c r="C277" s="593"/>
      <c r="D277" s="594">
        <f>H277</f>
        <v>0</v>
      </c>
      <c r="E277" s="594">
        <f>C277-D277</f>
        <v>0</v>
      </c>
      <c r="F277" s="81" t="e">
        <f t="shared" si="101"/>
        <v>#DIV/0!</v>
      </c>
      <c r="G277" s="594"/>
      <c r="H277" s="594"/>
      <c r="I277" s="595" t="e">
        <f t="shared" si="102"/>
        <v>#DIV/0!</v>
      </c>
      <c r="J277" s="29">
        <f t="shared" si="100"/>
        <v>0</v>
      </c>
      <c r="K277" s="22">
        <f t="shared" si="98"/>
        <v>0</v>
      </c>
      <c r="L277" s="581"/>
      <c r="M277" s="22">
        <f t="shared" si="71"/>
        <v>0</v>
      </c>
      <c r="N277" s="582"/>
      <c r="O277" s="583"/>
      <c r="P277" s="583"/>
      <c r="Q277" s="583"/>
      <c r="R277" s="584"/>
      <c r="S277" s="584"/>
      <c r="T277" s="584"/>
      <c r="U277" s="584"/>
      <c r="V277" s="584"/>
      <c r="W277" s="584"/>
      <c r="X277" s="584"/>
      <c r="Y277" s="584"/>
      <c r="Z277" s="584"/>
      <c r="AA277" s="584"/>
      <c r="AB277" s="584"/>
      <c r="AC277" s="584"/>
      <c r="AD277" s="584"/>
      <c r="AE277" s="584"/>
      <c r="AF277" s="584"/>
      <c r="AG277" s="584"/>
      <c r="AH277" s="584"/>
      <c r="AI277" s="584"/>
      <c r="AJ277" s="584"/>
      <c r="AK277" s="584"/>
      <c r="AL277" s="584"/>
      <c r="AM277" s="584"/>
      <c r="AN277" s="584"/>
      <c r="AO277" s="584"/>
      <c r="AP277" s="584"/>
      <c r="AQ277" s="584"/>
      <c r="AR277" s="584"/>
      <c r="AS277" s="584"/>
      <c r="AT277" s="584"/>
      <c r="AU277" s="584"/>
      <c r="AV277" s="584"/>
      <c r="AW277" s="584"/>
      <c r="AX277" s="584"/>
      <c r="AY277" s="584"/>
      <c r="AZ277" s="584"/>
      <c r="BA277" s="584"/>
      <c r="BB277" s="584"/>
    </row>
    <row r="278" spans="1:54" s="585" customFormat="1" ht="22.5" hidden="1" customHeight="1" x14ac:dyDescent="0.25">
      <c r="A278" s="575" t="s">
        <v>236</v>
      </c>
      <c r="B278" s="576" t="s">
        <v>164</v>
      </c>
      <c r="C278" s="605">
        <f>C279+C283</f>
        <v>0</v>
      </c>
      <c r="D278" s="606">
        <f>D279+D283</f>
        <v>0</v>
      </c>
      <c r="E278" s="606">
        <f>E279+E283</f>
        <v>0</v>
      </c>
      <c r="F278" s="579" t="e">
        <f t="shared" si="101"/>
        <v>#DIV/0!</v>
      </c>
      <c r="G278" s="606">
        <f>G279+G283</f>
        <v>0</v>
      </c>
      <c r="H278" s="606">
        <f>H279+H283</f>
        <v>0</v>
      </c>
      <c r="I278" s="607" t="e">
        <f t="shared" si="102"/>
        <v>#DIV/0!</v>
      </c>
      <c r="J278" s="29">
        <f t="shared" si="100"/>
        <v>0</v>
      </c>
      <c r="K278" s="22">
        <f t="shared" si="98"/>
        <v>0</v>
      </c>
      <c r="L278" s="581"/>
      <c r="M278" s="22">
        <f t="shared" si="71"/>
        <v>0</v>
      </c>
      <c r="N278" s="582"/>
      <c r="O278" s="583"/>
      <c r="P278" s="583"/>
      <c r="Q278" s="583"/>
      <c r="R278" s="584"/>
      <c r="S278" s="584"/>
      <c r="T278" s="584"/>
      <c r="U278" s="584"/>
      <c r="V278" s="584"/>
      <c r="W278" s="584"/>
      <c r="X278" s="584"/>
      <c r="Y278" s="584"/>
      <c r="Z278" s="584"/>
      <c r="AA278" s="584"/>
      <c r="AB278" s="584"/>
      <c r="AC278" s="584"/>
      <c r="AD278" s="584"/>
      <c r="AE278" s="584"/>
      <c r="AF278" s="584"/>
      <c r="AG278" s="584"/>
      <c r="AH278" s="584"/>
      <c r="AI278" s="584"/>
      <c r="AJ278" s="584"/>
      <c r="AK278" s="584"/>
      <c r="AL278" s="584"/>
      <c r="AM278" s="584"/>
      <c r="AN278" s="584"/>
      <c r="AO278" s="584"/>
      <c r="AP278" s="584"/>
      <c r="AQ278" s="584"/>
      <c r="AR278" s="584"/>
      <c r="AS278" s="584"/>
      <c r="AT278" s="584"/>
      <c r="AU278" s="584"/>
      <c r="AV278" s="584"/>
      <c r="AW278" s="584"/>
      <c r="AX278" s="584"/>
      <c r="AY278" s="584"/>
      <c r="AZ278" s="584"/>
      <c r="BA278" s="584"/>
      <c r="BB278" s="584"/>
    </row>
    <row r="279" spans="1:54" s="585" customFormat="1" ht="24" hidden="1" customHeight="1" x14ac:dyDescent="0.25">
      <c r="A279" s="586" t="s">
        <v>36</v>
      </c>
      <c r="B279" s="587"/>
      <c r="C279" s="588">
        <f>SUM(C280:C282)</f>
        <v>0</v>
      </c>
      <c r="D279" s="589">
        <f>SUM(D280:D282)</f>
        <v>0</v>
      </c>
      <c r="E279" s="589">
        <f>SUM(E280:E282)</f>
        <v>0</v>
      </c>
      <c r="F279" s="590" t="e">
        <f t="shared" si="101"/>
        <v>#DIV/0!</v>
      </c>
      <c r="G279" s="589">
        <f>SUM(G280:G282)</f>
        <v>0</v>
      </c>
      <c r="H279" s="589">
        <f>SUM(H280:H282)</f>
        <v>0</v>
      </c>
      <c r="I279" s="591" t="e">
        <f t="shared" si="102"/>
        <v>#DIV/0!</v>
      </c>
      <c r="J279" s="29">
        <f t="shared" si="100"/>
        <v>0</v>
      </c>
      <c r="K279" s="22">
        <f t="shared" si="98"/>
        <v>0</v>
      </c>
      <c r="L279" s="581"/>
      <c r="M279" s="22">
        <f t="shared" ref="M279:M292" si="104">K279-L279</f>
        <v>0</v>
      </c>
      <c r="N279" s="582"/>
      <c r="O279" s="583"/>
      <c r="P279" s="583"/>
      <c r="Q279" s="583"/>
      <c r="R279" s="584"/>
      <c r="S279" s="584"/>
      <c r="T279" s="584"/>
      <c r="U279" s="584"/>
      <c r="V279" s="584"/>
      <c r="W279" s="584"/>
      <c r="X279" s="584"/>
      <c r="Y279" s="584"/>
      <c r="Z279" s="584"/>
      <c r="AA279" s="584"/>
      <c r="AB279" s="584"/>
      <c r="AC279" s="584"/>
      <c r="AD279" s="584"/>
      <c r="AE279" s="584"/>
      <c r="AF279" s="584"/>
      <c r="AG279" s="584"/>
      <c r="AH279" s="584"/>
      <c r="AI279" s="584"/>
      <c r="AJ279" s="584"/>
      <c r="AK279" s="584"/>
      <c r="AL279" s="584"/>
      <c r="AM279" s="584"/>
      <c r="AN279" s="584"/>
      <c r="AO279" s="584"/>
      <c r="AP279" s="584"/>
      <c r="AQ279" s="584"/>
      <c r="AR279" s="584"/>
      <c r="AS279" s="584"/>
      <c r="AT279" s="584"/>
      <c r="AU279" s="584"/>
      <c r="AV279" s="584"/>
      <c r="AW279" s="584"/>
      <c r="AX279" s="584"/>
      <c r="AY279" s="584"/>
      <c r="AZ279" s="584"/>
      <c r="BA279" s="584"/>
      <c r="BB279" s="584"/>
    </row>
    <row r="280" spans="1:54" s="585" customFormat="1" ht="43.5" hidden="1" customHeight="1" x14ac:dyDescent="0.25">
      <c r="A280" s="602" t="s">
        <v>245</v>
      </c>
      <c r="B280" s="531">
        <v>2260019</v>
      </c>
      <c r="C280" s="593"/>
      <c r="D280" s="608">
        <f>H280</f>
        <v>0</v>
      </c>
      <c r="E280" s="608">
        <f>C280-D280</f>
        <v>0</v>
      </c>
      <c r="F280" s="81" t="e">
        <f t="shared" si="101"/>
        <v>#DIV/0!</v>
      </c>
      <c r="G280" s="608"/>
      <c r="H280" s="608"/>
      <c r="I280" s="609" t="e">
        <f t="shared" si="102"/>
        <v>#DIV/0!</v>
      </c>
      <c r="J280" s="29">
        <f t="shared" si="100"/>
        <v>0</v>
      </c>
      <c r="K280" s="22">
        <f t="shared" si="98"/>
        <v>0</v>
      </c>
      <c r="L280" s="581"/>
      <c r="M280" s="22">
        <f t="shared" si="104"/>
        <v>0</v>
      </c>
      <c r="N280" s="582"/>
      <c r="O280" s="583"/>
      <c r="P280" s="583"/>
      <c r="Q280" s="583"/>
      <c r="R280" s="584"/>
      <c r="S280" s="584"/>
      <c r="T280" s="584"/>
      <c r="U280" s="584"/>
      <c r="V280" s="584"/>
      <c r="W280" s="584"/>
      <c r="X280" s="584"/>
      <c r="Y280" s="584"/>
      <c r="Z280" s="584"/>
      <c r="AA280" s="584"/>
      <c r="AB280" s="584"/>
      <c r="AC280" s="584"/>
      <c r="AD280" s="584"/>
      <c r="AE280" s="584"/>
      <c r="AF280" s="584"/>
      <c r="AG280" s="584"/>
      <c r="AH280" s="584"/>
      <c r="AI280" s="584"/>
      <c r="AJ280" s="584"/>
      <c r="AK280" s="584"/>
      <c r="AL280" s="584"/>
      <c r="AM280" s="584"/>
      <c r="AN280" s="584"/>
      <c r="AO280" s="584"/>
      <c r="AP280" s="584"/>
      <c r="AQ280" s="584"/>
      <c r="AR280" s="584"/>
      <c r="AS280" s="584"/>
      <c r="AT280" s="584"/>
      <c r="AU280" s="584"/>
      <c r="AV280" s="584"/>
      <c r="AW280" s="584"/>
      <c r="AX280" s="584"/>
      <c r="AY280" s="584"/>
      <c r="AZ280" s="584"/>
      <c r="BA280" s="584"/>
      <c r="BB280" s="584"/>
    </row>
    <row r="281" spans="1:54" s="585" customFormat="1" ht="51" hidden="1" customHeight="1" x14ac:dyDescent="0.25">
      <c r="A281" s="592" t="s">
        <v>239</v>
      </c>
      <c r="B281" s="531">
        <v>2260050</v>
      </c>
      <c r="C281" s="593"/>
      <c r="D281" s="608">
        <f>H281</f>
        <v>0</v>
      </c>
      <c r="E281" s="608">
        <f>C281-D281</f>
        <v>0</v>
      </c>
      <c r="F281" s="81" t="e">
        <f t="shared" si="101"/>
        <v>#DIV/0!</v>
      </c>
      <c r="G281" s="608"/>
      <c r="H281" s="608"/>
      <c r="I281" s="609" t="e">
        <f t="shared" si="102"/>
        <v>#DIV/0!</v>
      </c>
      <c r="J281" s="29">
        <f t="shared" si="100"/>
        <v>0</v>
      </c>
      <c r="K281" s="22">
        <f t="shared" si="98"/>
        <v>0</v>
      </c>
      <c r="L281" s="581"/>
      <c r="M281" s="22">
        <f t="shared" si="104"/>
        <v>0</v>
      </c>
      <c r="N281" s="582"/>
      <c r="O281" s="583"/>
      <c r="P281" s="583"/>
      <c r="Q281" s="583"/>
      <c r="R281" s="584"/>
      <c r="S281" s="584"/>
      <c r="T281" s="584"/>
      <c r="U281" s="584"/>
      <c r="V281" s="584"/>
      <c r="W281" s="584"/>
      <c r="X281" s="584"/>
      <c r="Y281" s="584"/>
      <c r="Z281" s="584"/>
      <c r="AA281" s="584"/>
      <c r="AB281" s="584"/>
      <c r="AC281" s="584"/>
      <c r="AD281" s="584"/>
      <c r="AE281" s="584"/>
      <c r="AF281" s="584"/>
      <c r="AG281" s="584"/>
      <c r="AH281" s="584"/>
      <c r="AI281" s="584"/>
      <c r="AJ281" s="584"/>
      <c r="AK281" s="584"/>
      <c r="AL281" s="584"/>
      <c r="AM281" s="584"/>
      <c r="AN281" s="584"/>
      <c r="AO281" s="584"/>
      <c r="AP281" s="584"/>
      <c r="AQ281" s="584"/>
      <c r="AR281" s="584"/>
      <c r="AS281" s="584"/>
      <c r="AT281" s="584"/>
      <c r="AU281" s="584"/>
      <c r="AV281" s="584"/>
      <c r="AW281" s="584"/>
      <c r="AX281" s="584"/>
      <c r="AY281" s="584"/>
      <c r="AZ281" s="584"/>
      <c r="BA281" s="584"/>
      <c r="BB281" s="584"/>
    </row>
    <row r="282" spans="1:54" s="585" customFormat="1" ht="23.25" hidden="1" customHeight="1" x14ac:dyDescent="0.25">
      <c r="A282" s="602" t="s">
        <v>65</v>
      </c>
      <c r="B282" s="531">
        <v>2260382</v>
      </c>
      <c r="C282" s="593"/>
      <c r="D282" s="608">
        <f>H282</f>
        <v>0</v>
      </c>
      <c r="E282" s="608">
        <f>C282-D282</f>
        <v>0</v>
      </c>
      <c r="F282" s="81" t="e">
        <f t="shared" si="101"/>
        <v>#DIV/0!</v>
      </c>
      <c r="G282" s="608"/>
      <c r="H282" s="608"/>
      <c r="I282" s="609" t="e">
        <f t="shared" si="102"/>
        <v>#DIV/0!</v>
      </c>
      <c r="J282" s="29">
        <f t="shared" si="100"/>
        <v>0</v>
      </c>
      <c r="K282" s="22">
        <f t="shared" si="98"/>
        <v>0</v>
      </c>
      <c r="L282" s="581"/>
      <c r="M282" s="22">
        <f t="shared" si="104"/>
        <v>0</v>
      </c>
      <c r="N282" s="582"/>
      <c r="O282" s="583"/>
      <c r="P282" s="583"/>
      <c r="Q282" s="583"/>
      <c r="R282" s="584"/>
      <c r="S282" s="584"/>
      <c r="T282" s="584"/>
      <c r="U282" s="584"/>
      <c r="V282" s="584"/>
      <c r="W282" s="584"/>
      <c r="X282" s="584"/>
      <c r="Y282" s="584"/>
      <c r="Z282" s="584"/>
      <c r="AA282" s="584"/>
      <c r="AB282" s="584"/>
      <c r="AC282" s="584"/>
      <c r="AD282" s="584"/>
      <c r="AE282" s="584"/>
      <c r="AF282" s="584"/>
      <c r="AG282" s="584"/>
      <c r="AH282" s="584"/>
      <c r="AI282" s="584"/>
      <c r="AJ282" s="584"/>
      <c r="AK282" s="584"/>
      <c r="AL282" s="584"/>
      <c r="AM282" s="584"/>
      <c r="AN282" s="584"/>
      <c r="AO282" s="584"/>
      <c r="AP282" s="584"/>
      <c r="AQ282" s="584"/>
      <c r="AR282" s="584"/>
      <c r="AS282" s="584"/>
      <c r="AT282" s="584"/>
      <c r="AU282" s="584"/>
      <c r="AV282" s="584"/>
      <c r="AW282" s="584"/>
      <c r="AX282" s="584"/>
      <c r="AY282" s="584"/>
      <c r="AZ282" s="584"/>
      <c r="BA282" s="584"/>
      <c r="BB282" s="584"/>
    </row>
    <row r="283" spans="1:54" s="585" customFormat="1" ht="29.25" hidden="1" customHeight="1" x14ac:dyDescent="0.25">
      <c r="A283" s="610" t="s">
        <v>246</v>
      </c>
      <c r="B283" s="587"/>
      <c r="C283" s="611">
        <f>C284</f>
        <v>0</v>
      </c>
      <c r="D283" s="612">
        <f>D284</f>
        <v>0</v>
      </c>
      <c r="E283" s="612">
        <f>E284</f>
        <v>0</v>
      </c>
      <c r="F283" s="590" t="e">
        <f t="shared" si="101"/>
        <v>#DIV/0!</v>
      </c>
      <c r="G283" s="612">
        <f>G284</f>
        <v>0</v>
      </c>
      <c r="H283" s="612">
        <f>H284</f>
        <v>0</v>
      </c>
      <c r="I283" s="613" t="e">
        <f t="shared" si="102"/>
        <v>#DIV/0!</v>
      </c>
      <c r="J283" s="29">
        <f t="shared" si="100"/>
        <v>0</v>
      </c>
      <c r="K283" s="22">
        <f t="shared" si="98"/>
        <v>0</v>
      </c>
      <c r="L283" s="581"/>
      <c r="M283" s="22">
        <f t="shared" si="104"/>
        <v>0</v>
      </c>
      <c r="N283" s="582"/>
      <c r="O283" s="583"/>
      <c r="P283" s="583"/>
      <c r="Q283" s="583"/>
      <c r="R283" s="584"/>
      <c r="S283" s="584"/>
      <c r="T283" s="584"/>
      <c r="U283" s="584"/>
      <c r="V283" s="584"/>
      <c r="W283" s="584"/>
      <c r="X283" s="584"/>
      <c r="Y283" s="584"/>
      <c r="Z283" s="584"/>
      <c r="AA283" s="584"/>
      <c r="AB283" s="584"/>
      <c r="AC283" s="584"/>
      <c r="AD283" s="584"/>
      <c r="AE283" s="584"/>
      <c r="AF283" s="584"/>
      <c r="AG283" s="584"/>
      <c r="AH283" s="584"/>
      <c r="AI283" s="584"/>
      <c r="AJ283" s="584"/>
      <c r="AK283" s="584"/>
      <c r="AL283" s="584"/>
      <c r="AM283" s="584"/>
      <c r="AN283" s="584"/>
      <c r="AO283" s="584"/>
      <c r="AP283" s="584"/>
      <c r="AQ283" s="584"/>
      <c r="AR283" s="584"/>
      <c r="AS283" s="584"/>
      <c r="AT283" s="584"/>
      <c r="AU283" s="584"/>
      <c r="AV283" s="584"/>
      <c r="AW283" s="584"/>
      <c r="AX283" s="584"/>
      <c r="AY283" s="584"/>
      <c r="AZ283" s="584"/>
      <c r="BA283" s="584"/>
      <c r="BB283" s="584"/>
    </row>
    <row r="284" spans="1:54" s="585" customFormat="1" ht="29.25" hidden="1" customHeight="1" x14ac:dyDescent="0.25">
      <c r="A284" s="614" t="s">
        <v>216</v>
      </c>
      <c r="B284" s="531">
        <v>3100267</v>
      </c>
      <c r="C284" s="593"/>
      <c r="D284" s="594">
        <f>H284</f>
        <v>0</v>
      </c>
      <c r="E284" s="594">
        <f>C284-D284</f>
        <v>0</v>
      </c>
      <c r="F284" s="81" t="e">
        <f t="shared" si="101"/>
        <v>#DIV/0!</v>
      </c>
      <c r="G284" s="594"/>
      <c r="H284" s="594"/>
      <c r="I284" s="595" t="e">
        <f t="shared" si="102"/>
        <v>#DIV/0!</v>
      </c>
      <c r="J284" s="29">
        <f t="shared" si="100"/>
        <v>0</v>
      </c>
      <c r="K284" s="22">
        <f t="shared" si="98"/>
        <v>0</v>
      </c>
      <c r="L284" s="581"/>
      <c r="M284" s="22">
        <f t="shared" si="104"/>
        <v>0</v>
      </c>
      <c r="N284" s="582"/>
      <c r="O284" s="583"/>
      <c r="P284" s="583"/>
      <c r="Q284" s="583"/>
      <c r="R284" s="584"/>
      <c r="S284" s="584"/>
      <c r="T284" s="584"/>
      <c r="U284" s="584"/>
      <c r="V284" s="584"/>
      <c r="W284" s="584"/>
      <c r="X284" s="584"/>
      <c r="Y284" s="584"/>
      <c r="Z284" s="584"/>
      <c r="AA284" s="584"/>
      <c r="AB284" s="584"/>
      <c r="AC284" s="584"/>
      <c r="AD284" s="584"/>
      <c r="AE284" s="584"/>
      <c r="AF284" s="584"/>
      <c r="AG284" s="584"/>
      <c r="AH284" s="584"/>
      <c r="AI284" s="584"/>
      <c r="AJ284" s="584"/>
      <c r="AK284" s="584"/>
      <c r="AL284" s="584"/>
      <c r="AM284" s="584"/>
      <c r="AN284" s="584"/>
      <c r="AO284" s="584"/>
      <c r="AP284" s="584"/>
      <c r="AQ284" s="584"/>
      <c r="AR284" s="584"/>
      <c r="AS284" s="584"/>
      <c r="AT284" s="584"/>
      <c r="AU284" s="584"/>
      <c r="AV284" s="584"/>
      <c r="AW284" s="584"/>
      <c r="AX284" s="584"/>
      <c r="AY284" s="584"/>
      <c r="AZ284" s="584"/>
      <c r="BA284" s="584"/>
      <c r="BB284" s="584"/>
    </row>
    <row r="285" spans="1:54" s="585" customFormat="1" ht="24.75" hidden="1" customHeight="1" x14ac:dyDescent="0.25">
      <c r="A285" s="575" t="s">
        <v>247</v>
      </c>
      <c r="B285" s="576" t="s">
        <v>175</v>
      </c>
      <c r="C285" s="600">
        <f t="shared" ref="C285:H285" si="105">C286+C290</f>
        <v>0</v>
      </c>
      <c r="D285" s="578">
        <f t="shared" si="105"/>
        <v>0</v>
      </c>
      <c r="E285" s="578">
        <f t="shared" si="105"/>
        <v>0</v>
      </c>
      <c r="F285" s="579" t="e">
        <f t="shared" si="101"/>
        <v>#DIV/0!</v>
      </c>
      <c r="G285" s="578">
        <f t="shared" si="105"/>
        <v>0</v>
      </c>
      <c r="H285" s="578">
        <f t="shared" si="105"/>
        <v>0</v>
      </c>
      <c r="I285" s="580" t="e">
        <f t="shared" si="102"/>
        <v>#DIV/0!</v>
      </c>
      <c r="J285" s="29">
        <f t="shared" si="100"/>
        <v>0</v>
      </c>
      <c r="K285" s="22">
        <f t="shared" si="98"/>
        <v>0</v>
      </c>
      <c r="L285" s="615"/>
      <c r="M285" s="22">
        <f t="shared" si="104"/>
        <v>0</v>
      </c>
      <c r="N285" s="616"/>
      <c r="O285" s="583"/>
      <c r="P285" s="583"/>
      <c r="Q285" s="583"/>
      <c r="R285" s="584"/>
      <c r="S285" s="584"/>
      <c r="T285" s="584"/>
      <c r="U285" s="584"/>
      <c r="V285" s="584"/>
      <c r="W285" s="584"/>
      <c r="X285" s="584"/>
      <c r="Y285" s="584"/>
      <c r="Z285" s="584"/>
      <c r="AA285" s="584"/>
      <c r="AB285" s="584"/>
      <c r="AC285" s="584"/>
      <c r="AD285" s="584"/>
      <c r="AE285" s="584"/>
      <c r="AF285" s="584"/>
      <c r="AG285" s="584"/>
      <c r="AH285" s="584"/>
      <c r="AI285" s="584"/>
      <c r="AJ285" s="584"/>
      <c r="AK285" s="584"/>
      <c r="AL285" s="584"/>
      <c r="AM285" s="584"/>
      <c r="AN285" s="584"/>
      <c r="AO285" s="584"/>
      <c r="AP285" s="584"/>
      <c r="AQ285" s="584"/>
      <c r="AR285" s="584"/>
      <c r="AS285" s="584"/>
      <c r="AT285" s="584"/>
      <c r="AU285" s="584"/>
      <c r="AV285" s="584"/>
      <c r="AW285" s="584"/>
      <c r="AX285" s="584"/>
      <c r="AY285" s="584"/>
      <c r="AZ285" s="584"/>
      <c r="BA285" s="584"/>
      <c r="BB285" s="584"/>
    </row>
    <row r="286" spans="1:54" s="585" customFormat="1" ht="24.75" hidden="1" customHeight="1" x14ac:dyDescent="0.25">
      <c r="A286" s="586" t="s">
        <v>36</v>
      </c>
      <c r="B286" s="587"/>
      <c r="C286" s="617">
        <f>SUM(C287:C289)</f>
        <v>0</v>
      </c>
      <c r="D286" s="612">
        <f>SUM(D287:D289)</f>
        <v>0</v>
      </c>
      <c r="E286" s="612">
        <f>SUM(E287:E289)</f>
        <v>0</v>
      </c>
      <c r="F286" s="590" t="e">
        <f t="shared" si="101"/>
        <v>#DIV/0!</v>
      </c>
      <c r="G286" s="612">
        <f>SUM(G287:G289)</f>
        <v>0</v>
      </c>
      <c r="H286" s="612">
        <f>SUM(H287:H289)</f>
        <v>0</v>
      </c>
      <c r="I286" s="613" t="e">
        <f t="shared" si="102"/>
        <v>#DIV/0!</v>
      </c>
      <c r="J286" s="29">
        <f t="shared" si="100"/>
        <v>0</v>
      </c>
      <c r="K286" s="22">
        <f t="shared" si="98"/>
        <v>0</v>
      </c>
      <c r="L286" s="581"/>
      <c r="M286" s="22">
        <f t="shared" si="104"/>
        <v>0</v>
      </c>
      <c r="N286" s="582"/>
      <c r="O286" s="583"/>
      <c r="P286" s="583"/>
      <c r="Q286" s="583"/>
      <c r="R286" s="584"/>
      <c r="S286" s="584"/>
      <c r="T286" s="584"/>
      <c r="U286" s="584"/>
      <c r="V286" s="584"/>
      <c r="W286" s="584"/>
      <c r="X286" s="584"/>
      <c r="Y286" s="584"/>
      <c r="Z286" s="584"/>
      <c r="AA286" s="584"/>
      <c r="AB286" s="584"/>
      <c r="AC286" s="584"/>
      <c r="AD286" s="584"/>
      <c r="AE286" s="584"/>
      <c r="AF286" s="584"/>
      <c r="AG286" s="584"/>
      <c r="AH286" s="584"/>
      <c r="AI286" s="584"/>
      <c r="AJ286" s="584"/>
      <c r="AK286" s="584"/>
      <c r="AL286" s="584"/>
      <c r="AM286" s="584"/>
      <c r="AN286" s="584"/>
      <c r="AO286" s="584"/>
      <c r="AP286" s="584"/>
      <c r="AQ286" s="584"/>
      <c r="AR286" s="584"/>
      <c r="AS286" s="584"/>
      <c r="AT286" s="584"/>
      <c r="AU286" s="584"/>
      <c r="AV286" s="584"/>
      <c r="AW286" s="584"/>
      <c r="AX286" s="584"/>
      <c r="AY286" s="584"/>
      <c r="AZ286" s="584"/>
      <c r="BA286" s="584"/>
      <c r="BB286" s="584"/>
    </row>
    <row r="287" spans="1:54" s="585" customFormat="1" ht="38.25" hidden="1" customHeight="1" x14ac:dyDescent="0.25">
      <c r="A287" s="602" t="s">
        <v>245</v>
      </c>
      <c r="B287" s="531">
        <v>2260019</v>
      </c>
      <c r="C287" s="593"/>
      <c r="D287" s="603">
        <f>H287</f>
        <v>0</v>
      </c>
      <c r="E287" s="603">
        <f>C287-D287</f>
        <v>0</v>
      </c>
      <c r="F287" s="81" t="e">
        <f t="shared" si="101"/>
        <v>#DIV/0!</v>
      </c>
      <c r="G287" s="603"/>
      <c r="H287" s="603"/>
      <c r="I287" s="604" t="e">
        <f t="shared" si="102"/>
        <v>#DIV/0!</v>
      </c>
      <c r="J287" s="29">
        <f t="shared" si="100"/>
        <v>0</v>
      </c>
      <c r="K287" s="22">
        <f t="shared" si="98"/>
        <v>0</v>
      </c>
      <c r="L287" s="581"/>
      <c r="M287" s="22">
        <f t="shared" si="104"/>
        <v>0</v>
      </c>
      <c r="N287" s="582"/>
      <c r="O287" s="583"/>
      <c r="P287" s="583"/>
      <c r="Q287" s="583"/>
      <c r="R287" s="584"/>
      <c r="S287" s="584"/>
      <c r="T287" s="584"/>
      <c r="U287" s="584"/>
      <c r="V287" s="584"/>
      <c r="W287" s="584"/>
      <c r="X287" s="584"/>
      <c r="Y287" s="584"/>
      <c r="Z287" s="584"/>
      <c r="AA287" s="584"/>
      <c r="AB287" s="584"/>
      <c r="AC287" s="584"/>
      <c r="AD287" s="584"/>
      <c r="AE287" s="584"/>
      <c r="AF287" s="584"/>
      <c r="AG287" s="584"/>
      <c r="AH287" s="584"/>
      <c r="AI287" s="584"/>
      <c r="AJ287" s="584"/>
      <c r="AK287" s="584"/>
      <c r="AL287" s="584"/>
      <c r="AM287" s="584"/>
      <c r="AN287" s="584"/>
      <c r="AO287" s="584"/>
      <c r="AP287" s="584"/>
      <c r="AQ287" s="584"/>
      <c r="AR287" s="584"/>
      <c r="AS287" s="584"/>
      <c r="AT287" s="584"/>
      <c r="AU287" s="584"/>
      <c r="AV287" s="584"/>
      <c r="AW287" s="584"/>
      <c r="AX287" s="584"/>
      <c r="AY287" s="584"/>
      <c r="AZ287" s="584"/>
      <c r="BA287" s="584"/>
      <c r="BB287" s="584"/>
    </row>
    <row r="288" spans="1:54" s="585" customFormat="1" ht="62.25" hidden="1" customHeight="1" x14ac:dyDescent="0.25">
      <c r="A288" s="592" t="s">
        <v>239</v>
      </c>
      <c r="B288" s="531">
        <v>2260050</v>
      </c>
      <c r="C288" s="593"/>
      <c r="D288" s="608">
        <f>H288</f>
        <v>0</v>
      </c>
      <c r="E288" s="608">
        <f>C288-D288</f>
        <v>0</v>
      </c>
      <c r="F288" s="81" t="e">
        <f t="shared" si="101"/>
        <v>#DIV/0!</v>
      </c>
      <c r="G288" s="608"/>
      <c r="H288" s="608"/>
      <c r="I288" s="609" t="e">
        <f t="shared" si="102"/>
        <v>#DIV/0!</v>
      </c>
      <c r="J288" s="29">
        <f t="shared" si="100"/>
        <v>0</v>
      </c>
      <c r="K288" s="22">
        <f t="shared" si="98"/>
        <v>0</v>
      </c>
      <c r="L288" s="581"/>
      <c r="M288" s="22">
        <f t="shared" si="104"/>
        <v>0</v>
      </c>
      <c r="N288" s="582"/>
      <c r="O288" s="583"/>
      <c r="P288" s="583"/>
      <c r="Q288" s="583"/>
      <c r="R288" s="584"/>
      <c r="S288" s="584"/>
      <c r="T288" s="584"/>
      <c r="U288" s="584"/>
      <c r="V288" s="584"/>
      <c r="W288" s="584"/>
      <c r="X288" s="584"/>
      <c r="Y288" s="584"/>
      <c r="Z288" s="584"/>
      <c r="AA288" s="584"/>
      <c r="AB288" s="584"/>
      <c r="AC288" s="584"/>
      <c r="AD288" s="584"/>
      <c r="AE288" s="584"/>
      <c r="AF288" s="584"/>
      <c r="AG288" s="584"/>
      <c r="AH288" s="584"/>
      <c r="AI288" s="584"/>
      <c r="AJ288" s="584"/>
      <c r="AK288" s="584"/>
      <c r="AL288" s="584"/>
      <c r="AM288" s="584"/>
      <c r="AN288" s="584"/>
      <c r="AO288" s="584"/>
      <c r="AP288" s="584"/>
      <c r="AQ288" s="584"/>
      <c r="AR288" s="584"/>
      <c r="AS288" s="584"/>
      <c r="AT288" s="584"/>
      <c r="AU288" s="584"/>
      <c r="AV288" s="584"/>
      <c r="AW288" s="584"/>
      <c r="AX288" s="584"/>
      <c r="AY288" s="584"/>
      <c r="AZ288" s="584"/>
      <c r="BA288" s="584"/>
      <c r="BB288" s="584"/>
    </row>
    <row r="289" spans="1:958" s="585" customFormat="1" ht="36.75" hidden="1" customHeight="1" x14ac:dyDescent="0.25">
      <c r="A289" s="602" t="s">
        <v>65</v>
      </c>
      <c r="B289" s="531">
        <v>2260382</v>
      </c>
      <c r="C289" s="593"/>
      <c r="D289" s="608">
        <f>H289</f>
        <v>0</v>
      </c>
      <c r="E289" s="608">
        <f>C289-D289</f>
        <v>0</v>
      </c>
      <c r="F289" s="81" t="e">
        <f t="shared" si="101"/>
        <v>#DIV/0!</v>
      </c>
      <c r="G289" s="608"/>
      <c r="H289" s="608"/>
      <c r="I289" s="609" t="e">
        <f t="shared" si="102"/>
        <v>#DIV/0!</v>
      </c>
      <c r="J289" s="29">
        <f t="shared" si="100"/>
        <v>0</v>
      </c>
      <c r="K289" s="22">
        <f t="shared" si="98"/>
        <v>0</v>
      </c>
      <c r="L289" s="581"/>
      <c r="M289" s="22">
        <f t="shared" si="104"/>
        <v>0</v>
      </c>
      <c r="N289" s="582"/>
      <c r="O289" s="583"/>
      <c r="P289" s="583"/>
      <c r="Q289" s="583"/>
      <c r="R289" s="584"/>
      <c r="S289" s="584"/>
      <c r="T289" s="584"/>
      <c r="U289" s="584"/>
      <c r="V289" s="584"/>
      <c r="W289" s="584"/>
      <c r="X289" s="584"/>
      <c r="Y289" s="584"/>
      <c r="Z289" s="584"/>
      <c r="AA289" s="584"/>
      <c r="AB289" s="584"/>
      <c r="AC289" s="584"/>
      <c r="AD289" s="584"/>
      <c r="AE289" s="584"/>
      <c r="AF289" s="584"/>
      <c r="AG289" s="584"/>
      <c r="AH289" s="584"/>
      <c r="AI289" s="584"/>
      <c r="AJ289" s="584"/>
      <c r="AK289" s="584"/>
      <c r="AL289" s="584"/>
      <c r="AM289" s="584"/>
      <c r="AN289" s="584"/>
      <c r="AO289" s="584"/>
      <c r="AP289" s="584"/>
      <c r="AQ289" s="584"/>
      <c r="AR289" s="584"/>
      <c r="AS289" s="584"/>
      <c r="AT289" s="584"/>
      <c r="AU289" s="584"/>
      <c r="AV289" s="584"/>
      <c r="AW289" s="584"/>
      <c r="AX289" s="584"/>
      <c r="AY289" s="584"/>
      <c r="AZ289" s="584"/>
      <c r="BA289" s="584"/>
      <c r="BB289" s="584"/>
    </row>
    <row r="290" spans="1:958" s="585" customFormat="1" ht="15.75" hidden="1" customHeight="1" x14ac:dyDescent="0.25">
      <c r="A290" s="610" t="s">
        <v>246</v>
      </c>
      <c r="B290" s="587"/>
      <c r="C290" s="618">
        <f t="shared" ref="C290:H290" si="106">C291</f>
        <v>0</v>
      </c>
      <c r="D290" s="619">
        <f t="shared" si="106"/>
        <v>0</v>
      </c>
      <c r="E290" s="619">
        <f t="shared" si="106"/>
        <v>0</v>
      </c>
      <c r="F290" s="590" t="e">
        <f t="shared" si="101"/>
        <v>#DIV/0!</v>
      </c>
      <c r="G290" s="619"/>
      <c r="H290" s="619">
        <f t="shared" si="106"/>
        <v>0</v>
      </c>
      <c r="I290" s="620" t="e">
        <f t="shared" si="102"/>
        <v>#DIV/0!</v>
      </c>
      <c r="J290" s="29">
        <f t="shared" si="100"/>
        <v>0</v>
      </c>
      <c r="K290" s="22">
        <f t="shared" si="98"/>
        <v>0</v>
      </c>
      <c r="L290" s="581"/>
      <c r="M290" s="22">
        <f t="shared" si="104"/>
        <v>0</v>
      </c>
      <c r="N290" s="582"/>
      <c r="O290" s="583"/>
      <c r="P290" s="583"/>
      <c r="Q290" s="583"/>
      <c r="R290" s="584"/>
      <c r="S290" s="584"/>
      <c r="T290" s="584"/>
      <c r="U290" s="584"/>
      <c r="V290" s="584"/>
      <c r="W290" s="584"/>
      <c r="X290" s="584"/>
      <c r="Y290" s="584"/>
      <c r="Z290" s="584"/>
      <c r="AA290" s="584"/>
      <c r="AB290" s="584"/>
      <c r="AC290" s="584"/>
      <c r="AD290" s="584"/>
      <c r="AE290" s="584"/>
      <c r="AF290" s="584"/>
      <c r="AG290" s="584"/>
      <c r="AH290" s="584"/>
      <c r="AI290" s="584"/>
      <c r="AJ290" s="584"/>
      <c r="AK290" s="584"/>
      <c r="AL290" s="584"/>
      <c r="AM290" s="584"/>
      <c r="AN290" s="584"/>
      <c r="AO290" s="584"/>
      <c r="AP290" s="584"/>
      <c r="AQ290" s="584"/>
      <c r="AR290" s="584"/>
      <c r="AS290" s="584"/>
      <c r="AT290" s="584"/>
      <c r="AU290" s="584"/>
      <c r="AV290" s="584"/>
      <c r="AW290" s="584"/>
      <c r="AX290" s="584"/>
      <c r="AY290" s="584"/>
      <c r="AZ290" s="584"/>
      <c r="BA290" s="584"/>
      <c r="BB290" s="584"/>
    </row>
    <row r="291" spans="1:958" s="585" customFormat="1" ht="27.75" hidden="1" customHeight="1" x14ac:dyDescent="0.25">
      <c r="A291" s="614" t="s">
        <v>216</v>
      </c>
      <c r="B291" s="621">
        <v>3100267</v>
      </c>
      <c r="C291" s="593"/>
      <c r="D291" s="608">
        <f>H291</f>
        <v>0</v>
      </c>
      <c r="E291" s="608">
        <f>C291-D291</f>
        <v>0</v>
      </c>
      <c r="F291" s="81" t="e">
        <f t="shared" si="101"/>
        <v>#DIV/0!</v>
      </c>
      <c r="G291" s="608"/>
      <c r="H291" s="608"/>
      <c r="I291" s="609" t="e">
        <f t="shared" si="102"/>
        <v>#DIV/0!</v>
      </c>
      <c r="J291" s="29">
        <f t="shared" si="100"/>
        <v>0</v>
      </c>
      <c r="K291" s="22">
        <f t="shared" si="98"/>
        <v>0</v>
      </c>
      <c r="L291" s="581"/>
      <c r="M291" s="22">
        <f t="shared" si="104"/>
        <v>0</v>
      </c>
      <c r="N291" s="582"/>
      <c r="O291" s="583"/>
      <c r="P291" s="583"/>
      <c r="Q291" s="583"/>
      <c r="R291" s="584"/>
      <c r="S291" s="584"/>
      <c r="T291" s="584"/>
      <c r="U291" s="584"/>
      <c r="V291" s="584"/>
      <c r="W291" s="584"/>
      <c r="X291" s="584"/>
      <c r="Y291" s="584"/>
      <c r="Z291" s="584"/>
      <c r="AA291" s="584"/>
      <c r="AB291" s="584"/>
      <c r="AC291" s="584"/>
      <c r="AD291" s="584"/>
      <c r="AE291" s="584"/>
      <c r="AF291" s="584"/>
      <c r="AG291" s="584"/>
      <c r="AH291" s="584"/>
      <c r="AI291" s="584"/>
      <c r="AJ291" s="584"/>
      <c r="AK291" s="584"/>
      <c r="AL291" s="584"/>
      <c r="AM291" s="584"/>
      <c r="AN291" s="584"/>
      <c r="AO291" s="584"/>
      <c r="AP291" s="584"/>
      <c r="AQ291" s="584"/>
      <c r="AR291" s="584"/>
      <c r="AS291" s="584"/>
      <c r="AT291" s="584"/>
      <c r="AU291" s="584"/>
      <c r="AV291" s="584"/>
      <c r="AW291" s="584"/>
      <c r="AX291" s="584"/>
      <c r="AY291" s="584"/>
      <c r="AZ291" s="584"/>
      <c r="BA291" s="584"/>
      <c r="BB291" s="584"/>
    </row>
    <row r="292" spans="1:958" s="574" customFormat="1" ht="36.75" hidden="1" customHeight="1" x14ac:dyDescent="0.25">
      <c r="A292" s="622" t="s">
        <v>248</v>
      </c>
      <c r="B292" s="623"/>
      <c r="C292" s="624"/>
      <c r="D292" s="625">
        <f>C266+C270</f>
        <v>0</v>
      </c>
      <c r="E292" s="626">
        <f>D266+D270</f>
        <v>0</v>
      </c>
      <c r="F292" s="627" t="e">
        <f>D292/C292*100</f>
        <v>#DIV/0!</v>
      </c>
      <c r="G292" s="626" t="e">
        <f>F266+F270</f>
        <v>#DIV/0!</v>
      </c>
      <c r="H292" s="626">
        <f>G266+G270</f>
        <v>0</v>
      </c>
      <c r="I292" s="628" t="e">
        <f t="shared" si="102"/>
        <v>#DIV/0!</v>
      </c>
      <c r="J292" s="29" t="e">
        <f t="shared" si="100"/>
        <v>#DIV/0!</v>
      </c>
      <c r="K292" s="22">
        <f t="shared" si="98"/>
        <v>0</v>
      </c>
      <c r="L292" s="570"/>
      <c r="M292" s="22">
        <f t="shared" si="104"/>
        <v>0</v>
      </c>
      <c r="N292" s="571"/>
      <c r="O292" s="572"/>
      <c r="P292" s="572"/>
      <c r="Q292" s="572"/>
      <c r="R292" s="573"/>
      <c r="S292" s="573"/>
      <c r="T292" s="573"/>
      <c r="U292" s="573"/>
      <c r="V292" s="573"/>
      <c r="W292" s="573"/>
      <c r="X292" s="573"/>
      <c r="Y292" s="573"/>
      <c r="Z292" s="573"/>
      <c r="AA292" s="573"/>
      <c r="AB292" s="573"/>
      <c r="AC292" s="573"/>
      <c r="AD292" s="573"/>
      <c r="AE292" s="573"/>
      <c r="AF292" s="573"/>
      <c r="AG292" s="573"/>
      <c r="AH292" s="573"/>
      <c r="AI292" s="573"/>
      <c r="AJ292" s="573"/>
      <c r="AK292" s="573"/>
      <c r="AL292" s="573"/>
      <c r="AM292" s="573"/>
      <c r="AN292" s="573"/>
      <c r="AO292" s="573"/>
      <c r="AP292" s="573"/>
      <c r="AQ292" s="573"/>
      <c r="AR292" s="573"/>
      <c r="AS292" s="573"/>
      <c r="AT292" s="573"/>
      <c r="AU292" s="573"/>
      <c r="AV292" s="573"/>
      <c r="AW292" s="573"/>
      <c r="AX292" s="573"/>
      <c r="AY292" s="573"/>
      <c r="AZ292" s="573"/>
      <c r="BA292" s="573"/>
      <c r="BB292" s="573"/>
    </row>
    <row r="293" spans="1:958" s="637" customFormat="1" ht="36.75" hidden="1" customHeight="1" x14ac:dyDescent="0.25">
      <c r="A293" s="629"/>
      <c r="B293" s="630"/>
      <c r="C293" s="630"/>
      <c r="D293" s="631"/>
      <c r="E293" s="632"/>
      <c r="F293" s="632"/>
      <c r="G293" s="632"/>
      <c r="H293" s="632"/>
      <c r="I293" s="633"/>
      <c r="J293" s="634"/>
      <c r="K293" s="634"/>
      <c r="L293" s="635"/>
      <c r="M293" s="635"/>
      <c r="N293" s="635"/>
      <c r="O293" s="636"/>
      <c r="P293" s="636"/>
      <c r="Q293" s="636"/>
    </row>
    <row r="294" spans="1:958" s="642" customFormat="1" ht="24" hidden="1" customHeight="1" x14ac:dyDescent="0.25">
      <c r="A294" s="638"/>
      <c r="B294" s="639" t="s">
        <v>249</v>
      </c>
      <c r="C294" s="640"/>
      <c r="D294" s="638"/>
      <c r="E294" s="638"/>
      <c r="F294" s="638"/>
      <c r="G294" s="638"/>
      <c r="H294" s="638"/>
      <c r="I294" s="641"/>
      <c r="J294" s="2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AJV294" s="643"/>
    </row>
    <row r="295" spans="1:958" s="642" customFormat="1" ht="24" hidden="1" customHeight="1" x14ac:dyDescent="0.25">
      <c r="A295" s="644" t="s">
        <v>250</v>
      </c>
      <c r="B295" s="645" t="s">
        <v>251</v>
      </c>
      <c r="C295" s="646" t="s">
        <v>252</v>
      </c>
      <c r="D295" s="644" t="s">
        <v>251</v>
      </c>
      <c r="E295" s="646" t="s">
        <v>253</v>
      </c>
      <c r="F295" s="644" t="s">
        <v>251</v>
      </c>
      <c r="G295" s="646" t="s">
        <v>254</v>
      </c>
      <c r="H295" s="644" t="s">
        <v>251</v>
      </c>
      <c r="I295" s="641"/>
      <c r="J295" s="2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AJV295" s="643"/>
    </row>
    <row r="296" spans="1:958" s="653" customFormat="1" ht="24" hidden="1" customHeight="1" x14ac:dyDescent="0.25">
      <c r="A296" s="647">
        <v>211</v>
      </c>
      <c r="B296" s="648">
        <f>C68+C71</f>
        <v>1725505.3599999999</v>
      </c>
      <c r="C296" s="649">
        <v>211</v>
      </c>
      <c r="D296" s="650">
        <f>C20</f>
        <v>20454203</v>
      </c>
      <c r="E296" s="649">
        <v>211</v>
      </c>
      <c r="F296" s="647"/>
      <c r="G296" s="649">
        <v>211</v>
      </c>
      <c r="H296" s="689">
        <f>B296+D296+F296</f>
        <v>22179708.359999999</v>
      </c>
      <c r="I296" s="651"/>
      <c r="J296" s="40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652"/>
      <c r="V296" s="652"/>
      <c r="W296" s="652"/>
      <c r="X296" s="652"/>
      <c r="Y296" s="652"/>
      <c r="Z296" s="652"/>
      <c r="AA296" s="652"/>
      <c r="AB296" s="652"/>
      <c r="AC296" s="652"/>
      <c r="AD296" s="652"/>
      <c r="AE296" s="652"/>
      <c r="AF296" s="652"/>
      <c r="AG296" s="652"/>
      <c r="AH296" s="652"/>
      <c r="AI296" s="652"/>
      <c r="AJ296" s="652"/>
      <c r="AK296" s="652"/>
      <c r="AL296" s="652"/>
      <c r="AM296" s="652"/>
      <c r="AN296" s="652"/>
      <c r="AO296" s="652"/>
      <c r="AP296" s="652"/>
      <c r="AQ296" s="652"/>
      <c r="AR296" s="652"/>
      <c r="AS296" s="652"/>
      <c r="AT296" s="652"/>
      <c r="AU296" s="652"/>
      <c r="AV296" s="652"/>
      <c r="AW296" s="652"/>
      <c r="AX296" s="652"/>
      <c r="AY296" s="652"/>
      <c r="AZ296" s="652"/>
      <c r="BA296" s="652"/>
      <c r="BB296" s="652"/>
      <c r="AJV296" s="654"/>
    </row>
    <row r="297" spans="1:958" s="653" customFormat="1" ht="24" hidden="1" customHeight="1" x14ac:dyDescent="0.25">
      <c r="A297" s="647">
        <v>213</v>
      </c>
      <c r="B297" s="648">
        <f>C69+C72</f>
        <v>521102.67000000004</v>
      </c>
      <c r="C297" s="649">
        <v>213</v>
      </c>
      <c r="D297" s="650">
        <f>C21</f>
        <v>6177169</v>
      </c>
      <c r="E297" s="649">
        <v>213</v>
      </c>
      <c r="F297" s="647"/>
      <c r="G297" s="649">
        <v>213</v>
      </c>
      <c r="H297" s="689">
        <f t="shared" ref="H297:H336" si="107">B297+D297+F297</f>
        <v>6698271.6699999999</v>
      </c>
      <c r="I297" s="651"/>
      <c r="J297" s="40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652"/>
      <c r="V297" s="652"/>
      <c r="W297" s="652"/>
      <c r="X297" s="652"/>
      <c r="Y297" s="652"/>
      <c r="Z297" s="652"/>
      <c r="AA297" s="652"/>
      <c r="AB297" s="652"/>
      <c r="AC297" s="652"/>
      <c r="AD297" s="652"/>
      <c r="AE297" s="652"/>
      <c r="AF297" s="652"/>
      <c r="AG297" s="652"/>
      <c r="AH297" s="652"/>
      <c r="AI297" s="652"/>
      <c r="AJ297" s="652"/>
      <c r="AK297" s="652"/>
      <c r="AL297" s="652"/>
      <c r="AM297" s="652"/>
      <c r="AN297" s="652"/>
      <c r="AO297" s="652"/>
      <c r="AP297" s="652"/>
      <c r="AQ297" s="652"/>
      <c r="AR297" s="652"/>
      <c r="AS297" s="652"/>
      <c r="AT297" s="652"/>
      <c r="AU297" s="652"/>
      <c r="AV297" s="652"/>
      <c r="AW297" s="652"/>
      <c r="AX297" s="652"/>
      <c r="AY297" s="652"/>
      <c r="AZ297" s="652"/>
      <c r="BA297" s="652"/>
      <c r="BB297" s="652"/>
      <c r="AJV297" s="654"/>
    </row>
    <row r="298" spans="1:958" s="642" customFormat="1" ht="24" hidden="1" customHeight="1" x14ac:dyDescent="0.25">
      <c r="A298" s="644">
        <v>221</v>
      </c>
      <c r="B298" s="645"/>
      <c r="C298" s="646">
        <v>221</v>
      </c>
      <c r="D298" s="655">
        <f>C26</f>
        <v>0</v>
      </c>
      <c r="E298" s="646">
        <v>221</v>
      </c>
      <c r="F298" s="656"/>
      <c r="G298" s="646">
        <v>221</v>
      </c>
      <c r="H298" s="656">
        <f t="shared" si="107"/>
        <v>0</v>
      </c>
      <c r="I298" s="641"/>
      <c r="J298" s="2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AJV298" s="643"/>
    </row>
    <row r="299" spans="1:958" s="642" customFormat="1" ht="24" hidden="1" customHeight="1" x14ac:dyDescent="0.25">
      <c r="A299" s="644">
        <v>212</v>
      </c>
      <c r="B299" s="645"/>
      <c r="C299" s="646">
        <v>212</v>
      </c>
      <c r="D299" s="656">
        <f>C24</f>
        <v>0</v>
      </c>
      <c r="E299" s="646">
        <v>212</v>
      </c>
      <c r="F299" s="656"/>
      <c r="G299" s="646">
        <v>212</v>
      </c>
      <c r="H299" s="656">
        <f t="shared" si="107"/>
        <v>0</v>
      </c>
      <c r="I299" s="641"/>
      <c r="J299" s="2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AJV299" s="643"/>
    </row>
    <row r="300" spans="1:958" s="642" customFormat="1" ht="24" hidden="1" customHeight="1" x14ac:dyDescent="0.25">
      <c r="A300" s="644">
        <v>214</v>
      </c>
      <c r="B300" s="657"/>
      <c r="C300" s="646">
        <v>214</v>
      </c>
      <c r="D300" s="656"/>
      <c r="E300" s="646">
        <v>214</v>
      </c>
      <c r="F300" s="656">
        <f>C50</f>
        <v>330000</v>
      </c>
      <c r="G300" s="646">
        <v>214</v>
      </c>
      <c r="H300" s="656">
        <f t="shared" si="107"/>
        <v>330000</v>
      </c>
      <c r="I300" s="641"/>
      <c r="J300" s="2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AJV300" s="643"/>
    </row>
    <row r="301" spans="1:958" s="642" customFormat="1" ht="24" hidden="1" customHeight="1" x14ac:dyDescent="0.25">
      <c r="A301" s="644">
        <v>225</v>
      </c>
      <c r="B301" s="645"/>
      <c r="C301" s="646">
        <v>225</v>
      </c>
      <c r="D301" s="656">
        <f>C27</f>
        <v>0</v>
      </c>
      <c r="E301" s="646">
        <v>225</v>
      </c>
      <c r="F301" s="656"/>
      <c r="G301" s="646">
        <v>225</v>
      </c>
      <c r="H301" s="656">
        <f t="shared" si="107"/>
        <v>0</v>
      </c>
      <c r="I301" s="641"/>
      <c r="J301" s="2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AJV301" s="643"/>
    </row>
    <row r="302" spans="1:958" s="642" customFormat="1" ht="24" hidden="1" customHeight="1" x14ac:dyDescent="0.25">
      <c r="A302" s="644">
        <v>226</v>
      </c>
      <c r="B302" s="657">
        <f>C65</f>
        <v>2562891</v>
      </c>
      <c r="C302" s="646">
        <v>226</v>
      </c>
      <c r="D302" s="655">
        <f>C29</f>
        <v>126380</v>
      </c>
      <c r="E302" s="646">
        <v>226</v>
      </c>
      <c r="F302" s="656">
        <f>C52</f>
        <v>0</v>
      </c>
      <c r="G302" s="646">
        <v>226</v>
      </c>
      <c r="H302" s="656">
        <f t="shared" si="107"/>
        <v>2689271</v>
      </c>
      <c r="I302" s="641"/>
      <c r="J302" s="2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AJV302" s="643"/>
    </row>
    <row r="303" spans="1:958" s="642" customFormat="1" ht="24" hidden="1" customHeight="1" x14ac:dyDescent="0.25">
      <c r="A303" s="644">
        <v>310</v>
      </c>
      <c r="B303" s="645"/>
      <c r="C303" s="646">
        <v>310</v>
      </c>
      <c r="D303" s="655">
        <f>C33</f>
        <v>705305.15</v>
      </c>
      <c r="E303" s="646">
        <v>310</v>
      </c>
      <c r="F303" s="644"/>
      <c r="G303" s="646">
        <v>310</v>
      </c>
      <c r="H303" s="656">
        <f t="shared" si="107"/>
        <v>705305.15</v>
      </c>
      <c r="I303" s="641"/>
      <c r="J303" s="2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AJV303" s="643"/>
    </row>
    <row r="304" spans="1:958" s="642" customFormat="1" ht="24" hidden="1" customHeight="1" x14ac:dyDescent="0.25">
      <c r="A304" s="644">
        <v>342</v>
      </c>
      <c r="B304" s="657">
        <f>C66</f>
        <v>0</v>
      </c>
      <c r="C304" s="646">
        <v>342</v>
      </c>
      <c r="D304" s="656"/>
      <c r="E304" s="646">
        <v>342</v>
      </c>
      <c r="F304" s="656">
        <f>C53</f>
        <v>0</v>
      </c>
      <c r="G304" s="646">
        <v>342</v>
      </c>
      <c r="H304" s="656">
        <f t="shared" si="107"/>
        <v>0</v>
      </c>
      <c r="I304" s="641"/>
      <c r="J304" s="2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AJV304" s="643"/>
    </row>
    <row r="305" spans="1:958" s="642" customFormat="1" ht="24" hidden="1" customHeight="1" x14ac:dyDescent="0.25">
      <c r="A305" s="644">
        <v>346</v>
      </c>
      <c r="B305" s="645"/>
      <c r="C305" s="646">
        <v>346</v>
      </c>
      <c r="D305" s="656">
        <f>C39</f>
        <v>53049.85</v>
      </c>
      <c r="E305" s="646">
        <v>346</v>
      </c>
      <c r="F305" s="656"/>
      <c r="G305" s="646">
        <v>346</v>
      </c>
      <c r="H305" s="656">
        <f t="shared" si="107"/>
        <v>53049.85</v>
      </c>
      <c r="I305" s="641"/>
      <c r="J305" s="2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AJV305" s="643"/>
    </row>
    <row r="306" spans="1:958" s="642" customFormat="1" ht="24" hidden="1" customHeight="1" x14ac:dyDescent="0.25">
      <c r="A306" s="644">
        <v>349</v>
      </c>
      <c r="B306" s="645"/>
      <c r="C306" s="646">
        <v>349</v>
      </c>
      <c r="D306" s="655">
        <f>C46</f>
        <v>26515</v>
      </c>
      <c r="E306" s="646">
        <v>349</v>
      </c>
      <c r="F306" s="656"/>
      <c r="G306" s="646">
        <v>349</v>
      </c>
      <c r="H306" s="656">
        <f t="shared" si="107"/>
        <v>26515</v>
      </c>
      <c r="I306" s="641"/>
      <c r="J306" s="2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AJV306" s="643"/>
    </row>
    <row r="307" spans="1:958" s="642" customFormat="1" ht="24" hidden="1" customHeight="1" x14ac:dyDescent="0.25">
      <c r="A307" s="658" t="s">
        <v>255</v>
      </c>
      <c r="B307" s="659">
        <f>SUM(B303:B306)</f>
        <v>0</v>
      </c>
      <c r="C307" s="660" t="s">
        <v>255</v>
      </c>
      <c r="D307" s="661">
        <f>SUM(D303:D306)</f>
        <v>784870</v>
      </c>
      <c r="E307" s="660" t="s">
        <v>255</v>
      </c>
      <c r="F307" s="658">
        <f>SUM(F303:F306)</f>
        <v>0</v>
      </c>
      <c r="G307" s="660" t="s">
        <v>255</v>
      </c>
      <c r="H307" s="690">
        <f>B307+D307+F307</f>
        <v>784870</v>
      </c>
      <c r="I307" s="641"/>
      <c r="J307" s="2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AJV307" s="643"/>
    </row>
    <row r="308" spans="1:958" s="642" customFormat="1" ht="24" hidden="1" customHeight="1" x14ac:dyDescent="0.25">
      <c r="A308" s="662" t="s">
        <v>256</v>
      </c>
      <c r="B308" s="663">
        <f>SUM(B296:B306)</f>
        <v>4809499.0299999993</v>
      </c>
      <c r="C308" s="664" t="s">
        <v>256</v>
      </c>
      <c r="D308" s="665">
        <f>SUM(D296:D306)</f>
        <v>27542622</v>
      </c>
      <c r="E308" s="664" t="s">
        <v>256</v>
      </c>
      <c r="F308" s="665">
        <f>SUM(F296:F306)</f>
        <v>330000</v>
      </c>
      <c r="G308" s="664" t="s">
        <v>256</v>
      </c>
      <c r="H308" s="691">
        <f t="shared" si="107"/>
        <v>32682121.030000001</v>
      </c>
      <c r="I308" s="641"/>
      <c r="J308" s="2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AJV308" s="643"/>
    </row>
    <row r="309" spans="1:958" ht="21.75" hidden="1" customHeight="1" x14ac:dyDescent="0.25">
      <c r="A309" s="666"/>
      <c r="B309" s="667">
        <f>B308-C73</f>
        <v>0</v>
      </c>
      <c r="C309" s="668"/>
      <c r="D309" s="669">
        <f>D308-C49</f>
        <v>0</v>
      </c>
      <c r="E309" s="640"/>
      <c r="F309" s="669">
        <f>F308-C60</f>
        <v>0</v>
      </c>
      <c r="G309" s="640"/>
      <c r="H309" s="669">
        <f t="shared" si="107"/>
        <v>0</v>
      </c>
      <c r="I309" s="641"/>
      <c r="J309" s="2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5"/>
      <c r="AY309" s="5"/>
      <c r="AZ309" s="5"/>
      <c r="BA309" s="5"/>
      <c r="BB309" s="5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  <c r="IV309" s="6"/>
      <c r="IW309" s="6"/>
      <c r="IX309" s="6"/>
      <c r="IY309" s="6"/>
      <c r="IZ309" s="6"/>
      <c r="JA309" s="6"/>
      <c r="JB309" s="6"/>
      <c r="JC309" s="6"/>
      <c r="JD309" s="6"/>
      <c r="JE309" s="6"/>
      <c r="JF309" s="6"/>
      <c r="JG309" s="6"/>
      <c r="JH309" s="6"/>
      <c r="JI309" s="6"/>
      <c r="JJ309" s="6"/>
      <c r="JK309" s="6"/>
      <c r="JL309" s="6"/>
      <c r="JM309" s="6"/>
      <c r="JN309" s="6"/>
      <c r="JO309" s="6"/>
      <c r="JP309" s="6"/>
      <c r="JQ309" s="6"/>
      <c r="JR309" s="6"/>
      <c r="JS309" s="6"/>
      <c r="JT309" s="6"/>
      <c r="JU309" s="6"/>
      <c r="JV309" s="6"/>
      <c r="JW309" s="6"/>
      <c r="JX309" s="6"/>
      <c r="JY309" s="6"/>
      <c r="JZ309" s="6"/>
      <c r="KA309" s="6"/>
      <c r="KB309" s="6"/>
      <c r="KC309" s="6"/>
      <c r="KD309" s="6"/>
      <c r="KE309" s="6"/>
      <c r="KF309" s="6"/>
      <c r="KG309" s="6"/>
      <c r="KH309" s="6"/>
      <c r="KI309" s="6"/>
      <c r="KJ309" s="6"/>
      <c r="KK309" s="6"/>
      <c r="KL309" s="6"/>
      <c r="KM309" s="6"/>
      <c r="KN309" s="6"/>
      <c r="KO309" s="6"/>
      <c r="KP309" s="6"/>
      <c r="KQ309" s="6"/>
      <c r="KR309" s="6"/>
      <c r="KS309" s="6"/>
      <c r="KT309" s="6"/>
      <c r="KU309" s="6"/>
      <c r="KV309" s="6"/>
      <c r="KW309" s="6"/>
      <c r="KX309" s="6"/>
      <c r="KY309" s="6"/>
      <c r="KZ309" s="6"/>
      <c r="LA309" s="6"/>
      <c r="LB309" s="6"/>
      <c r="LC309" s="6"/>
      <c r="LD309" s="6"/>
      <c r="LE309" s="6"/>
      <c r="LF309" s="6"/>
      <c r="LG309" s="6"/>
      <c r="LH309" s="6"/>
      <c r="LI309" s="6"/>
      <c r="LJ309" s="6"/>
      <c r="LK309" s="6"/>
      <c r="LL309" s="6"/>
      <c r="LM309" s="6"/>
      <c r="LN309" s="6"/>
      <c r="LO309" s="6"/>
      <c r="LP309" s="6"/>
      <c r="LQ309" s="6"/>
      <c r="LR309" s="6"/>
      <c r="LS309" s="6"/>
      <c r="LT309" s="6"/>
      <c r="LU309" s="6"/>
      <c r="LV309" s="6"/>
      <c r="LW309" s="6"/>
      <c r="LX309" s="6"/>
      <c r="LY309" s="6"/>
      <c r="LZ309" s="6"/>
      <c r="MA309" s="6"/>
      <c r="MB309" s="6"/>
      <c r="MC309" s="6"/>
      <c r="MD309" s="6"/>
      <c r="ME309" s="6"/>
      <c r="MF309" s="6"/>
      <c r="MG309" s="6"/>
      <c r="MH309" s="6"/>
      <c r="MI309" s="6"/>
      <c r="MJ309" s="6"/>
      <c r="MK309" s="6"/>
      <c r="ML309" s="6"/>
      <c r="MM309" s="6"/>
      <c r="MN309" s="6"/>
      <c r="MO309" s="6"/>
      <c r="MP309" s="6"/>
      <c r="MQ309" s="6"/>
      <c r="MR309" s="6"/>
      <c r="MS309" s="6"/>
      <c r="MT309" s="6"/>
      <c r="MU309" s="6"/>
      <c r="MV309" s="6"/>
      <c r="MW309" s="6"/>
      <c r="MX309" s="6"/>
      <c r="MY309" s="6"/>
      <c r="MZ309" s="6"/>
      <c r="NA309" s="6"/>
      <c r="NB309" s="6"/>
      <c r="NC309" s="6"/>
      <c r="ND309" s="6"/>
      <c r="NE309" s="6"/>
      <c r="NF309" s="6"/>
      <c r="NG309" s="6"/>
      <c r="NH309" s="6"/>
      <c r="NI309" s="6"/>
      <c r="NJ309" s="6"/>
      <c r="NK309" s="6"/>
      <c r="NL309" s="6"/>
      <c r="NM309" s="6"/>
      <c r="NN309" s="6"/>
      <c r="NO309" s="6"/>
      <c r="NP309" s="6"/>
      <c r="NQ309" s="6"/>
      <c r="NR309" s="6"/>
      <c r="NS309" s="6"/>
      <c r="NT309" s="6"/>
      <c r="NU309" s="6"/>
      <c r="NV309" s="6"/>
      <c r="NW309" s="6"/>
      <c r="NX309" s="6"/>
      <c r="NY309" s="6"/>
      <c r="NZ309" s="6"/>
      <c r="OA309" s="6"/>
      <c r="OB309" s="6"/>
      <c r="OC309" s="6"/>
      <c r="OD309" s="6"/>
      <c r="OE309" s="6"/>
      <c r="OF309" s="6"/>
      <c r="OG309" s="6"/>
      <c r="OH309" s="6"/>
      <c r="OI309" s="6"/>
      <c r="OJ309" s="6"/>
      <c r="OK309" s="6"/>
      <c r="OL309" s="6"/>
      <c r="OM309" s="6"/>
      <c r="ON309" s="6"/>
      <c r="OO309" s="6"/>
      <c r="OP309" s="6"/>
      <c r="OQ309" s="6"/>
      <c r="OR309" s="6"/>
      <c r="OS309" s="6"/>
      <c r="OT309" s="6"/>
      <c r="OU309" s="6"/>
      <c r="OV309" s="6"/>
      <c r="OW309" s="6"/>
      <c r="OX309" s="6"/>
      <c r="OY309" s="6"/>
      <c r="OZ309" s="6"/>
      <c r="PA309" s="6"/>
      <c r="PB309" s="6"/>
      <c r="PC309" s="6"/>
      <c r="PD309" s="6"/>
      <c r="PE309" s="6"/>
      <c r="PF309" s="6"/>
      <c r="PG309" s="6"/>
      <c r="PH309" s="6"/>
      <c r="PI309" s="6"/>
      <c r="PJ309" s="6"/>
      <c r="PK309" s="6"/>
      <c r="PL309" s="6"/>
      <c r="PM309" s="6"/>
      <c r="PN309" s="6"/>
      <c r="PO309" s="6"/>
      <c r="PP309" s="6"/>
      <c r="PQ309" s="6"/>
      <c r="PR309" s="6"/>
      <c r="PS309" s="6"/>
      <c r="PT309" s="6"/>
      <c r="PU309" s="6"/>
      <c r="PV309" s="6"/>
      <c r="PW309" s="6"/>
      <c r="PX309" s="6"/>
      <c r="PY309" s="6"/>
      <c r="PZ309" s="6"/>
      <c r="QA309" s="6"/>
      <c r="QB309" s="6"/>
      <c r="QC309" s="6"/>
      <c r="QD309" s="6"/>
      <c r="QE309" s="6"/>
      <c r="QF309" s="6"/>
      <c r="QG309" s="6"/>
      <c r="QH309" s="6"/>
      <c r="QI309" s="6"/>
      <c r="QJ309" s="6"/>
      <c r="QK309" s="6"/>
      <c r="QL309" s="6"/>
      <c r="QM309" s="6"/>
      <c r="QN309" s="6"/>
      <c r="QO309" s="6"/>
      <c r="QP309" s="6"/>
      <c r="QQ309" s="6"/>
      <c r="QR309" s="6"/>
      <c r="QS309" s="6"/>
      <c r="QT309" s="6"/>
      <c r="QU309" s="6"/>
      <c r="QV309" s="6"/>
      <c r="QW309" s="6"/>
      <c r="QX309" s="6"/>
      <c r="QY309" s="6"/>
      <c r="QZ309" s="6"/>
      <c r="RA309" s="6"/>
      <c r="RB309" s="6"/>
      <c r="RC309" s="6"/>
      <c r="RD309" s="6"/>
      <c r="RE309" s="6"/>
      <c r="RF309" s="6"/>
      <c r="RG309" s="6"/>
      <c r="RH309" s="6"/>
      <c r="RI309" s="6"/>
      <c r="RJ309" s="6"/>
      <c r="RK309" s="6"/>
      <c r="RL309" s="6"/>
      <c r="RM309" s="6"/>
      <c r="RN309" s="6"/>
      <c r="RO309" s="6"/>
      <c r="RP309" s="6"/>
      <c r="RQ309" s="6"/>
      <c r="RR309" s="6"/>
      <c r="RS309" s="6"/>
      <c r="RT309" s="6"/>
      <c r="RU309" s="6"/>
      <c r="RV309" s="6"/>
      <c r="RW309" s="6"/>
      <c r="RX309" s="6"/>
      <c r="RY309" s="6"/>
      <c r="RZ309" s="6"/>
      <c r="SA309" s="6"/>
      <c r="SB309" s="6"/>
      <c r="SC309" s="6"/>
      <c r="SD309" s="6"/>
      <c r="SE309" s="6"/>
      <c r="SF309" s="6"/>
      <c r="SG309" s="6"/>
      <c r="SH309" s="6"/>
      <c r="SI309" s="6"/>
      <c r="SJ309" s="6"/>
      <c r="SK309" s="6"/>
      <c r="SL309" s="6"/>
      <c r="SM309" s="6"/>
      <c r="SN309" s="6"/>
      <c r="SO309" s="6"/>
      <c r="SP309" s="6"/>
      <c r="SQ309" s="6"/>
      <c r="SR309" s="6"/>
      <c r="SS309" s="6"/>
      <c r="ST309" s="6"/>
      <c r="SU309" s="6"/>
      <c r="SV309" s="6"/>
      <c r="SW309" s="6"/>
      <c r="SX309" s="6"/>
      <c r="SY309" s="6"/>
      <c r="SZ309" s="6"/>
      <c r="TA309" s="6"/>
      <c r="TB309" s="6"/>
      <c r="TC309" s="6"/>
      <c r="TD309" s="6"/>
      <c r="TE309" s="6"/>
      <c r="TF309" s="6"/>
      <c r="TG309" s="6"/>
      <c r="TH309" s="6"/>
      <c r="TI309" s="6"/>
      <c r="TJ309" s="6"/>
      <c r="TK309" s="6"/>
      <c r="TL309" s="6"/>
      <c r="TM309" s="6"/>
      <c r="TN309" s="6"/>
      <c r="TO309" s="6"/>
      <c r="TP309" s="6"/>
      <c r="TQ309" s="6"/>
      <c r="TR309" s="6"/>
      <c r="TS309" s="6"/>
      <c r="TT309" s="6"/>
      <c r="TU309" s="6"/>
      <c r="TV309" s="6"/>
      <c r="TW309" s="6"/>
      <c r="TX309" s="6"/>
      <c r="TY309" s="6"/>
      <c r="TZ309" s="6"/>
      <c r="UA309" s="6"/>
      <c r="UB309" s="6"/>
      <c r="UC309" s="6"/>
      <c r="UD309" s="6"/>
      <c r="UE309" s="6"/>
      <c r="UF309" s="6"/>
      <c r="UG309" s="6"/>
      <c r="UH309" s="6"/>
      <c r="UI309" s="6"/>
      <c r="UJ309" s="6"/>
      <c r="UK309" s="6"/>
      <c r="UL309" s="6"/>
      <c r="UM309" s="6"/>
      <c r="UN309" s="6"/>
      <c r="UO309" s="6"/>
      <c r="UP309" s="6"/>
      <c r="UQ309" s="6"/>
      <c r="UR309" s="6"/>
      <c r="US309" s="6"/>
      <c r="UT309" s="6"/>
      <c r="UU309" s="6"/>
      <c r="UV309" s="6"/>
      <c r="UW309" s="6"/>
      <c r="UX309" s="6"/>
      <c r="UY309" s="6"/>
      <c r="UZ309" s="6"/>
      <c r="VA309" s="6"/>
      <c r="VB309" s="6"/>
      <c r="VC309" s="6"/>
      <c r="VD309" s="6"/>
      <c r="VE309" s="6"/>
      <c r="VF309" s="6"/>
      <c r="VG309" s="6"/>
      <c r="VH309" s="6"/>
      <c r="VI309" s="6"/>
      <c r="VJ309" s="6"/>
      <c r="VK309" s="6"/>
      <c r="VL309" s="6"/>
      <c r="VM309" s="6"/>
      <c r="VN309" s="6"/>
      <c r="VO309" s="6"/>
      <c r="VP309" s="6"/>
      <c r="VQ309" s="6"/>
      <c r="VR309" s="6"/>
      <c r="VS309" s="6"/>
      <c r="VT309" s="6"/>
      <c r="VU309" s="6"/>
      <c r="VV309" s="6"/>
      <c r="VW309" s="6"/>
      <c r="VX309" s="6"/>
      <c r="VY309" s="6"/>
      <c r="VZ309" s="6"/>
      <c r="WA309" s="6"/>
      <c r="WB309" s="6"/>
      <c r="WC309" s="6"/>
      <c r="WD309" s="6"/>
      <c r="WE309" s="6"/>
      <c r="WF309" s="6"/>
      <c r="WG309" s="6"/>
      <c r="WH309" s="6"/>
      <c r="WI309" s="6"/>
      <c r="WJ309" s="6"/>
      <c r="WK309" s="6"/>
      <c r="WL309" s="6"/>
      <c r="WM309" s="6"/>
      <c r="WN309" s="6"/>
      <c r="WO309" s="6"/>
      <c r="WP309" s="6"/>
      <c r="WQ309" s="6"/>
      <c r="WR309" s="6"/>
      <c r="WS309" s="6"/>
      <c r="WT309" s="6"/>
      <c r="WU309" s="6"/>
      <c r="WV309" s="6"/>
      <c r="WW309" s="6"/>
      <c r="WX309" s="6"/>
      <c r="WY309" s="6"/>
      <c r="WZ309" s="6"/>
      <c r="XA309" s="6"/>
      <c r="XB309" s="6"/>
      <c r="XC309" s="6"/>
      <c r="XD309" s="6"/>
      <c r="XE309" s="6"/>
      <c r="XF309" s="6"/>
      <c r="XG309" s="6"/>
      <c r="XH309" s="6"/>
      <c r="XI309" s="6"/>
      <c r="XJ309" s="6"/>
      <c r="XK309" s="6"/>
      <c r="XL309" s="6"/>
      <c r="XM309" s="6"/>
      <c r="XN309" s="6"/>
      <c r="XO309" s="6"/>
      <c r="XP309" s="6"/>
      <c r="XQ309" s="6"/>
      <c r="XR309" s="6"/>
      <c r="XS309" s="6"/>
      <c r="XT309" s="6"/>
      <c r="XU309" s="6"/>
      <c r="XV309" s="6"/>
      <c r="XW309" s="6"/>
      <c r="XX309" s="6"/>
      <c r="XY309" s="6"/>
      <c r="XZ309" s="6"/>
      <c r="YA309" s="6"/>
      <c r="YB309" s="6"/>
      <c r="YC309" s="6"/>
      <c r="YD309" s="6"/>
      <c r="YE309" s="6"/>
      <c r="YF309" s="6"/>
      <c r="YG309" s="6"/>
      <c r="YH309" s="6"/>
      <c r="YI309" s="6"/>
      <c r="YJ309" s="6"/>
      <c r="YK309" s="6"/>
      <c r="YL309" s="6"/>
      <c r="YM309" s="6"/>
      <c r="YN309" s="6"/>
      <c r="YO309" s="6"/>
      <c r="YP309" s="6"/>
      <c r="YQ309" s="6"/>
      <c r="YR309" s="6"/>
      <c r="YS309" s="6"/>
      <c r="YT309" s="6"/>
      <c r="YU309" s="6"/>
      <c r="YV309" s="6"/>
      <c r="YW309" s="6"/>
      <c r="YX309" s="6"/>
      <c r="YY309" s="6"/>
      <c r="YZ309" s="6"/>
      <c r="ZA309" s="6"/>
      <c r="ZB309" s="6"/>
      <c r="ZC309" s="6"/>
      <c r="ZD309" s="6"/>
      <c r="ZE309" s="6"/>
      <c r="ZF309" s="6"/>
      <c r="ZG309" s="6"/>
      <c r="ZH309" s="6"/>
      <c r="ZI309" s="6"/>
      <c r="ZJ309" s="6"/>
      <c r="ZK309" s="6"/>
      <c r="ZL309" s="6"/>
      <c r="ZM309" s="6"/>
      <c r="ZN309" s="6"/>
      <c r="ZO309" s="6"/>
      <c r="ZP309" s="6"/>
      <c r="ZQ309" s="6"/>
      <c r="ZR309" s="6"/>
      <c r="ZS309" s="6"/>
      <c r="ZT309" s="6"/>
      <c r="ZU309" s="6"/>
      <c r="ZV309" s="6"/>
      <c r="ZW309" s="6"/>
      <c r="ZX309" s="6"/>
      <c r="ZY309" s="6"/>
      <c r="ZZ309" s="6"/>
      <c r="AAA309" s="6"/>
      <c r="AAB309" s="6"/>
      <c r="AAC309" s="6"/>
      <c r="AAD309" s="6"/>
      <c r="AAE309" s="6"/>
      <c r="AAF309" s="6"/>
      <c r="AAG309" s="6"/>
      <c r="AAH309" s="6"/>
      <c r="AAI309" s="6"/>
      <c r="AAJ309" s="6"/>
      <c r="AAK309" s="6"/>
      <c r="AAL309" s="6"/>
      <c r="AAM309" s="6"/>
      <c r="AAN309" s="6"/>
      <c r="AAO309" s="6"/>
      <c r="AAP309" s="6"/>
      <c r="AAQ309" s="6"/>
      <c r="AAR309" s="6"/>
      <c r="AAS309" s="6"/>
      <c r="AAT309" s="6"/>
      <c r="AAU309" s="6"/>
      <c r="AAV309" s="6"/>
      <c r="AAW309" s="6"/>
      <c r="AAX309" s="6"/>
      <c r="AAY309" s="6"/>
      <c r="AAZ309" s="6"/>
      <c r="ABA309" s="6"/>
      <c r="ABB309" s="6"/>
      <c r="ABC309" s="6"/>
      <c r="ABD309" s="6"/>
      <c r="ABE309" s="6"/>
      <c r="ABF309" s="6"/>
      <c r="ABG309" s="6"/>
      <c r="ABH309" s="6"/>
      <c r="ABI309" s="6"/>
      <c r="ABJ309" s="6"/>
      <c r="ABK309" s="6"/>
      <c r="ABL309" s="6"/>
      <c r="ABM309" s="6"/>
      <c r="ABN309" s="6"/>
      <c r="ABO309" s="6"/>
      <c r="ABP309" s="6"/>
      <c r="ABQ309" s="6"/>
      <c r="ABR309" s="6"/>
      <c r="ABS309" s="6"/>
      <c r="ABT309" s="6"/>
      <c r="ABU309" s="6"/>
      <c r="ABV309" s="6"/>
      <c r="ABW309" s="6"/>
      <c r="ABX309" s="6"/>
      <c r="ABY309" s="6"/>
      <c r="ABZ309" s="6"/>
      <c r="ACA309" s="6"/>
      <c r="ACB309" s="6"/>
      <c r="ACC309" s="6"/>
      <c r="ACD309" s="6"/>
      <c r="ACE309" s="6"/>
      <c r="ACF309" s="6"/>
      <c r="ACG309" s="6"/>
      <c r="ACH309" s="6"/>
      <c r="ACI309" s="6"/>
      <c r="ACJ309" s="6"/>
      <c r="ACK309" s="6"/>
      <c r="ACL309" s="6"/>
      <c r="ACM309" s="6"/>
      <c r="ACN309" s="6"/>
      <c r="ACO309" s="6"/>
      <c r="ACP309" s="6"/>
      <c r="ACQ309" s="6"/>
      <c r="ACR309" s="6"/>
      <c r="ACS309" s="6"/>
      <c r="ACT309" s="6"/>
      <c r="ACU309" s="6"/>
      <c r="ACV309" s="6"/>
      <c r="ACW309" s="6"/>
      <c r="ACX309" s="6"/>
      <c r="ACY309" s="6"/>
      <c r="ACZ309" s="6"/>
      <c r="ADA309" s="6"/>
      <c r="ADB309" s="6"/>
      <c r="ADC309" s="6"/>
      <c r="ADD309" s="6"/>
      <c r="ADE309" s="6"/>
      <c r="ADF309" s="6"/>
      <c r="ADG309" s="6"/>
      <c r="ADH309" s="6"/>
      <c r="ADI309" s="6"/>
      <c r="ADJ309" s="6"/>
      <c r="ADK309" s="6"/>
      <c r="ADL309" s="6"/>
      <c r="ADM309" s="6"/>
      <c r="ADN309" s="6"/>
      <c r="ADO309" s="6"/>
      <c r="ADP309" s="6"/>
      <c r="ADQ309" s="6"/>
      <c r="ADR309" s="6"/>
      <c r="ADS309" s="6"/>
      <c r="ADT309" s="6"/>
      <c r="ADU309" s="6"/>
      <c r="ADV309" s="6"/>
      <c r="ADW309" s="6"/>
      <c r="ADX309" s="6"/>
      <c r="ADY309" s="6"/>
      <c r="ADZ309" s="6"/>
      <c r="AEA309" s="6"/>
      <c r="AEB309" s="6"/>
      <c r="AEC309" s="6"/>
      <c r="AED309" s="6"/>
      <c r="AEE309" s="6"/>
      <c r="AEF309" s="6"/>
      <c r="AEG309" s="6"/>
      <c r="AEH309" s="6"/>
      <c r="AEI309" s="6"/>
      <c r="AEJ309" s="6"/>
      <c r="AEK309" s="6"/>
      <c r="AEL309" s="6"/>
      <c r="AEM309" s="6"/>
      <c r="AEN309" s="6"/>
      <c r="AEO309" s="6"/>
      <c r="AEP309" s="6"/>
      <c r="AEQ309" s="6"/>
      <c r="AER309" s="6"/>
      <c r="AES309" s="6"/>
      <c r="AET309" s="6"/>
      <c r="AEU309" s="6"/>
      <c r="AEV309" s="6"/>
      <c r="AEW309" s="6"/>
      <c r="AEX309" s="6"/>
      <c r="AEY309" s="6"/>
      <c r="AEZ309" s="6"/>
      <c r="AFA309" s="6"/>
      <c r="AFB309" s="6"/>
      <c r="AFC309" s="6"/>
      <c r="AFD309" s="6"/>
      <c r="AFE309" s="6"/>
      <c r="AFF309" s="6"/>
      <c r="AFG309" s="6"/>
      <c r="AFH309" s="6"/>
      <c r="AFI309" s="6"/>
      <c r="AFJ309" s="6"/>
      <c r="AFK309" s="6"/>
      <c r="AFL309" s="6"/>
      <c r="AFM309" s="6"/>
      <c r="AFN309" s="6"/>
      <c r="AFO309" s="6"/>
      <c r="AFP309" s="6"/>
      <c r="AFQ309" s="6"/>
      <c r="AFR309" s="6"/>
      <c r="AFS309" s="6"/>
      <c r="AFT309" s="6"/>
      <c r="AFU309" s="6"/>
      <c r="AFV309" s="6"/>
      <c r="AFW309" s="6"/>
      <c r="AFX309" s="6"/>
      <c r="AFY309" s="6"/>
      <c r="AFZ309" s="6"/>
      <c r="AGA309" s="6"/>
      <c r="AGB309" s="6"/>
      <c r="AGC309" s="6"/>
      <c r="AGD309" s="6"/>
      <c r="AGE309" s="6"/>
      <c r="AGF309" s="6"/>
      <c r="AGG309" s="6"/>
      <c r="AGH309" s="6"/>
      <c r="AGI309" s="6"/>
      <c r="AGJ309" s="6"/>
      <c r="AGK309" s="6"/>
      <c r="AGL309" s="6"/>
      <c r="AGM309" s="6"/>
      <c r="AGN309" s="6"/>
      <c r="AGO309" s="6"/>
      <c r="AGP309" s="6"/>
      <c r="AGQ309" s="6"/>
      <c r="AGR309" s="6"/>
      <c r="AGS309" s="6"/>
      <c r="AGT309" s="6"/>
      <c r="AGU309" s="6"/>
      <c r="AGV309" s="6"/>
      <c r="AGW309" s="6"/>
      <c r="AGX309" s="6"/>
      <c r="AGY309" s="6"/>
      <c r="AGZ309" s="6"/>
      <c r="AHA309" s="6"/>
      <c r="AHB309" s="6"/>
      <c r="AHC309" s="6"/>
      <c r="AHD309" s="6"/>
      <c r="AHE309" s="6"/>
      <c r="AHF309" s="6"/>
      <c r="AHG309" s="6"/>
      <c r="AHH309" s="6"/>
      <c r="AHI309" s="6"/>
      <c r="AHJ309" s="6"/>
      <c r="AHK309" s="6"/>
      <c r="AHL309" s="6"/>
      <c r="AHM309" s="6"/>
      <c r="AHN309" s="6"/>
      <c r="AHO309" s="6"/>
      <c r="AHP309" s="6"/>
      <c r="AHQ309" s="6"/>
      <c r="AHR309" s="6"/>
      <c r="AHS309" s="6"/>
      <c r="AHT309" s="6"/>
      <c r="AHU309" s="6"/>
      <c r="AHV309" s="6"/>
      <c r="AHW309" s="6"/>
      <c r="AHX309" s="6"/>
      <c r="AHY309" s="6"/>
      <c r="AHZ309" s="6"/>
      <c r="AIA309" s="6"/>
      <c r="AIB309" s="6"/>
      <c r="AIC309" s="6"/>
      <c r="AID309" s="6"/>
      <c r="AIE309" s="6"/>
      <c r="AIF309" s="6"/>
      <c r="AIG309" s="6"/>
      <c r="AIH309" s="6"/>
      <c r="AII309" s="6"/>
      <c r="AIJ309" s="6"/>
      <c r="AIK309" s="6"/>
      <c r="AIL309" s="6"/>
      <c r="AIM309" s="6"/>
      <c r="AIN309" s="6"/>
      <c r="AIO309" s="6"/>
      <c r="AIP309" s="6"/>
      <c r="AIQ309" s="6"/>
      <c r="AIR309" s="6"/>
      <c r="AIS309" s="6"/>
      <c r="AIT309" s="6"/>
      <c r="AIU309" s="6"/>
      <c r="AIV309" s="6"/>
      <c r="AIW309" s="6"/>
      <c r="AIX309" s="6"/>
      <c r="AIY309" s="6"/>
      <c r="AIZ309" s="6"/>
      <c r="AJA309" s="6"/>
      <c r="AJB309" s="6"/>
      <c r="AJC309" s="6"/>
      <c r="AJD309" s="6"/>
      <c r="AJE309" s="6"/>
      <c r="AJF309" s="6"/>
      <c r="AJG309" s="6"/>
      <c r="AJH309" s="6"/>
      <c r="AJI309" s="6"/>
      <c r="AJJ309" s="6"/>
      <c r="AJK309" s="6"/>
      <c r="AJL309" s="6"/>
      <c r="AJM309" s="6"/>
      <c r="AJN309" s="6"/>
      <c r="AJO309" s="6"/>
      <c r="AJP309" s="6"/>
      <c r="AJQ309" s="6"/>
      <c r="AJR309" s="6"/>
      <c r="AJS309" s="6"/>
      <c r="AJT309" s="6"/>
      <c r="AJU309" s="6"/>
    </row>
    <row r="310" spans="1:958" ht="15.75" hidden="1" x14ac:dyDescent="0.25">
      <c r="A310" s="638"/>
      <c r="B310" s="670"/>
      <c r="C310" s="646" t="s">
        <v>257</v>
      </c>
      <c r="D310" s="644"/>
      <c r="E310" s="646" t="s">
        <v>258</v>
      </c>
      <c r="F310" s="644"/>
      <c r="G310" s="646" t="s">
        <v>259</v>
      </c>
      <c r="H310" s="656">
        <f t="shared" si="107"/>
        <v>0</v>
      </c>
      <c r="I310" s="641"/>
      <c r="J310" s="2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5"/>
      <c r="AY310" s="5"/>
      <c r="AZ310" s="5"/>
      <c r="BA310" s="5"/>
      <c r="BB310" s="5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  <c r="IV310" s="6"/>
      <c r="IW310" s="6"/>
      <c r="IX310" s="6"/>
      <c r="IY310" s="6"/>
      <c r="IZ310" s="6"/>
      <c r="JA310" s="6"/>
      <c r="JB310" s="6"/>
      <c r="JC310" s="6"/>
      <c r="JD310" s="6"/>
      <c r="JE310" s="6"/>
      <c r="JF310" s="6"/>
      <c r="JG310" s="6"/>
      <c r="JH310" s="6"/>
      <c r="JI310" s="6"/>
      <c r="JJ310" s="6"/>
      <c r="JK310" s="6"/>
      <c r="JL310" s="6"/>
      <c r="JM310" s="6"/>
      <c r="JN310" s="6"/>
      <c r="JO310" s="6"/>
      <c r="JP310" s="6"/>
      <c r="JQ310" s="6"/>
      <c r="JR310" s="6"/>
      <c r="JS310" s="6"/>
      <c r="JT310" s="6"/>
      <c r="JU310" s="6"/>
      <c r="JV310" s="6"/>
      <c r="JW310" s="6"/>
      <c r="JX310" s="6"/>
      <c r="JY310" s="6"/>
      <c r="JZ310" s="6"/>
      <c r="KA310" s="6"/>
      <c r="KB310" s="6"/>
      <c r="KC310" s="6"/>
      <c r="KD310" s="6"/>
      <c r="KE310" s="6"/>
      <c r="KF310" s="6"/>
      <c r="KG310" s="6"/>
      <c r="KH310" s="6"/>
      <c r="KI310" s="6"/>
      <c r="KJ310" s="6"/>
      <c r="KK310" s="6"/>
      <c r="KL310" s="6"/>
      <c r="KM310" s="6"/>
      <c r="KN310" s="6"/>
      <c r="KO310" s="6"/>
      <c r="KP310" s="6"/>
      <c r="KQ310" s="6"/>
      <c r="KR310" s="6"/>
      <c r="KS310" s="6"/>
      <c r="KT310" s="6"/>
      <c r="KU310" s="6"/>
      <c r="KV310" s="6"/>
      <c r="KW310" s="6"/>
      <c r="KX310" s="6"/>
      <c r="KY310" s="6"/>
      <c r="KZ310" s="6"/>
      <c r="LA310" s="6"/>
      <c r="LB310" s="6"/>
      <c r="LC310" s="6"/>
      <c r="LD310" s="6"/>
      <c r="LE310" s="6"/>
      <c r="LF310" s="6"/>
      <c r="LG310" s="6"/>
      <c r="LH310" s="6"/>
      <c r="LI310" s="6"/>
      <c r="LJ310" s="6"/>
      <c r="LK310" s="6"/>
      <c r="LL310" s="6"/>
      <c r="LM310" s="6"/>
      <c r="LN310" s="6"/>
      <c r="LO310" s="6"/>
      <c r="LP310" s="6"/>
      <c r="LQ310" s="6"/>
      <c r="LR310" s="6"/>
      <c r="LS310" s="6"/>
      <c r="LT310" s="6"/>
      <c r="LU310" s="6"/>
      <c r="LV310" s="6"/>
      <c r="LW310" s="6"/>
      <c r="LX310" s="6"/>
      <c r="LY310" s="6"/>
      <c r="LZ310" s="6"/>
      <c r="MA310" s="6"/>
      <c r="MB310" s="6"/>
      <c r="MC310" s="6"/>
      <c r="MD310" s="6"/>
      <c r="ME310" s="6"/>
      <c r="MF310" s="6"/>
      <c r="MG310" s="6"/>
      <c r="MH310" s="6"/>
      <c r="MI310" s="6"/>
      <c r="MJ310" s="6"/>
      <c r="MK310" s="6"/>
      <c r="ML310" s="6"/>
      <c r="MM310" s="6"/>
      <c r="MN310" s="6"/>
      <c r="MO310" s="6"/>
      <c r="MP310" s="6"/>
      <c r="MQ310" s="6"/>
      <c r="MR310" s="6"/>
      <c r="MS310" s="6"/>
      <c r="MT310" s="6"/>
      <c r="MU310" s="6"/>
      <c r="MV310" s="6"/>
      <c r="MW310" s="6"/>
      <c r="MX310" s="6"/>
      <c r="MY310" s="6"/>
      <c r="MZ310" s="6"/>
      <c r="NA310" s="6"/>
      <c r="NB310" s="6"/>
      <c r="NC310" s="6"/>
      <c r="ND310" s="6"/>
      <c r="NE310" s="6"/>
      <c r="NF310" s="6"/>
      <c r="NG310" s="6"/>
      <c r="NH310" s="6"/>
      <c r="NI310" s="6"/>
      <c r="NJ310" s="6"/>
      <c r="NK310" s="6"/>
      <c r="NL310" s="6"/>
      <c r="NM310" s="6"/>
      <c r="NN310" s="6"/>
      <c r="NO310" s="6"/>
      <c r="NP310" s="6"/>
      <c r="NQ310" s="6"/>
      <c r="NR310" s="6"/>
      <c r="NS310" s="6"/>
      <c r="NT310" s="6"/>
      <c r="NU310" s="6"/>
      <c r="NV310" s="6"/>
      <c r="NW310" s="6"/>
      <c r="NX310" s="6"/>
      <c r="NY310" s="6"/>
      <c r="NZ310" s="6"/>
      <c r="OA310" s="6"/>
      <c r="OB310" s="6"/>
      <c r="OC310" s="6"/>
      <c r="OD310" s="6"/>
      <c r="OE310" s="6"/>
      <c r="OF310" s="6"/>
      <c r="OG310" s="6"/>
      <c r="OH310" s="6"/>
      <c r="OI310" s="6"/>
      <c r="OJ310" s="6"/>
      <c r="OK310" s="6"/>
      <c r="OL310" s="6"/>
      <c r="OM310" s="6"/>
      <c r="ON310" s="6"/>
      <c r="OO310" s="6"/>
      <c r="OP310" s="6"/>
      <c r="OQ310" s="6"/>
      <c r="OR310" s="6"/>
      <c r="OS310" s="6"/>
      <c r="OT310" s="6"/>
      <c r="OU310" s="6"/>
      <c r="OV310" s="6"/>
      <c r="OW310" s="6"/>
      <c r="OX310" s="6"/>
      <c r="OY310" s="6"/>
      <c r="OZ310" s="6"/>
      <c r="PA310" s="6"/>
      <c r="PB310" s="6"/>
      <c r="PC310" s="6"/>
      <c r="PD310" s="6"/>
      <c r="PE310" s="6"/>
      <c r="PF310" s="6"/>
      <c r="PG310" s="6"/>
      <c r="PH310" s="6"/>
      <c r="PI310" s="6"/>
      <c r="PJ310" s="6"/>
      <c r="PK310" s="6"/>
      <c r="PL310" s="6"/>
      <c r="PM310" s="6"/>
      <c r="PN310" s="6"/>
      <c r="PO310" s="6"/>
      <c r="PP310" s="6"/>
      <c r="PQ310" s="6"/>
      <c r="PR310" s="6"/>
      <c r="PS310" s="6"/>
      <c r="PT310" s="6"/>
      <c r="PU310" s="6"/>
      <c r="PV310" s="6"/>
      <c r="PW310" s="6"/>
      <c r="PX310" s="6"/>
      <c r="PY310" s="6"/>
      <c r="PZ310" s="6"/>
      <c r="QA310" s="6"/>
      <c r="QB310" s="6"/>
      <c r="QC310" s="6"/>
      <c r="QD310" s="6"/>
      <c r="QE310" s="6"/>
      <c r="QF310" s="6"/>
      <c r="QG310" s="6"/>
      <c r="QH310" s="6"/>
      <c r="QI310" s="6"/>
      <c r="QJ310" s="6"/>
      <c r="QK310" s="6"/>
      <c r="QL310" s="6"/>
      <c r="QM310" s="6"/>
      <c r="QN310" s="6"/>
      <c r="QO310" s="6"/>
      <c r="QP310" s="6"/>
      <c r="QQ310" s="6"/>
      <c r="QR310" s="6"/>
      <c r="QS310" s="6"/>
      <c r="QT310" s="6"/>
      <c r="QU310" s="6"/>
      <c r="QV310" s="6"/>
      <c r="QW310" s="6"/>
      <c r="QX310" s="6"/>
      <c r="QY310" s="6"/>
      <c r="QZ310" s="6"/>
      <c r="RA310" s="6"/>
      <c r="RB310" s="6"/>
      <c r="RC310" s="6"/>
      <c r="RD310" s="6"/>
      <c r="RE310" s="6"/>
      <c r="RF310" s="6"/>
      <c r="RG310" s="6"/>
      <c r="RH310" s="6"/>
      <c r="RI310" s="6"/>
      <c r="RJ310" s="6"/>
      <c r="RK310" s="6"/>
      <c r="RL310" s="6"/>
      <c r="RM310" s="6"/>
      <c r="RN310" s="6"/>
      <c r="RO310" s="6"/>
      <c r="RP310" s="6"/>
      <c r="RQ310" s="6"/>
      <c r="RR310" s="6"/>
      <c r="RS310" s="6"/>
      <c r="RT310" s="6"/>
      <c r="RU310" s="6"/>
      <c r="RV310" s="6"/>
      <c r="RW310" s="6"/>
      <c r="RX310" s="6"/>
      <c r="RY310" s="6"/>
      <c r="RZ310" s="6"/>
      <c r="SA310" s="6"/>
      <c r="SB310" s="6"/>
      <c r="SC310" s="6"/>
      <c r="SD310" s="6"/>
      <c r="SE310" s="6"/>
      <c r="SF310" s="6"/>
      <c r="SG310" s="6"/>
      <c r="SH310" s="6"/>
      <c r="SI310" s="6"/>
      <c r="SJ310" s="6"/>
      <c r="SK310" s="6"/>
      <c r="SL310" s="6"/>
      <c r="SM310" s="6"/>
      <c r="SN310" s="6"/>
      <c r="SO310" s="6"/>
      <c r="SP310" s="6"/>
      <c r="SQ310" s="6"/>
      <c r="SR310" s="6"/>
      <c r="SS310" s="6"/>
      <c r="ST310" s="6"/>
      <c r="SU310" s="6"/>
      <c r="SV310" s="6"/>
      <c r="SW310" s="6"/>
      <c r="SX310" s="6"/>
      <c r="SY310" s="6"/>
      <c r="SZ310" s="6"/>
      <c r="TA310" s="6"/>
      <c r="TB310" s="6"/>
      <c r="TC310" s="6"/>
      <c r="TD310" s="6"/>
      <c r="TE310" s="6"/>
      <c r="TF310" s="6"/>
      <c r="TG310" s="6"/>
      <c r="TH310" s="6"/>
      <c r="TI310" s="6"/>
      <c r="TJ310" s="6"/>
      <c r="TK310" s="6"/>
      <c r="TL310" s="6"/>
      <c r="TM310" s="6"/>
      <c r="TN310" s="6"/>
      <c r="TO310" s="6"/>
      <c r="TP310" s="6"/>
      <c r="TQ310" s="6"/>
      <c r="TR310" s="6"/>
      <c r="TS310" s="6"/>
      <c r="TT310" s="6"/>
      <c r="TU310" s="6"/>
      <c r="TV310" s="6"/>
      <c r="TW310" s="6"/>
      <c r="TX310" s="6"/>
      <c r="TY310" s="6"/>
      <c r="TZ310" s="6"/>
      <c r="UA310" s="6"/>
      <c r="UB310" s="6"/>
      <c r="UC310" s="6"/>
      <c r="UD310" s="6"/>
      <c r="UE310" s="6"/>
      <c r="UF310" s="6"/>
      <c r="UG310" s="6"/>
      <c r="UH310" s="6"/>
      <c r="UI310" s="6"/>
      <c r="UJ310" s="6"/>
      <c r="UK310" s="6"/>
      <c r="UL310" s="6"/>
      <c r="UM310" s="6"/>
      <c r="UN310" s="6"/>
      <c r="UO310" s="6"/>
      <c r="UP310" s="6"/>
      <c r="UQ310" s="6"/>
      <c r="UR310" s="6"/>
      <c r="US310" s="6"/>
      <c r="UT310" s="6"/>
      <c r="UU310" s="6"/>
      <c r="UV310" s="6"/>
      <c r="UW310" s="6"/>
      <c r="UX310" s="6"/>
      <c r="UY310" s="6"/>
      <c r="UZ310" s="6"/>
      <c r="VA310" s="6"/>
      <c r="VB310" s="6"/>
      <c r="VC310" s="6"/>
      <c r="VD310" s="6"/>
      <c r="VE310" s="6"/>
      <c r="VF310" s="6"/>
      <c r="VG310" s="6"/>
      <c r="VH310" s="6"/>
      <c r="VI310" s="6"/>
      <c r="VJ310" s="6"/>
      <c r="VK310" s="6"/>
      <c r="VL310" s="6"/>
      <c r="VM310" s="6"/>
      <c r="VN310" s="6"/>
      <c r="VO310" s="6"/>
      <c r="VP310" s="6"/>
      <c r="VQ310" s="6"/>
      <c r="VR310" s="6"/>
      <c r="VS310" s="6"/>
      <c r="VT310" s="6"/>
      <c r="VU310" s="6"/>
      <c r="VV310" s="6"/>
      <c r="VW310" s="6"/>
      <c r="VX310" s="6"/>
      <c r="VY310" s="6"/>
      <c r="VZ310" s="6"/>
      <c r="WA310" s="6"/>
      <c r="WB310" s="6"/>
      <c r="WC310" s="6"/>
      <c r="WD310" s="6"/>
      <c r="WE310" s="6"/>
      <c r="WF310" s="6"/>
      <c r="WG310" s="6"/>
      <c r="WH310" s="6"/>
      <c r="WI310" s="6"/>
      <c r="WJ310" s="6"/>
      <c r="WK310" s="6"/>
      <c r="WL310" s="6"/>
      <c r="WM310" s="6"/>
      <c r="WN310" s="6"/>
      <c r="WO310" s="6"/>
      <c r="WP310" s="6"/>
      <c r="WQ310" s="6"/>
      <c r="WR310" s="6"/>
      <c r="WS310" s="6"/>
      <c r="WT310" s="6"/>
      <c r="WU310" s="6"/>
      <c r="WV310" s="6"/>
      <c r="WW310" s="6"/>
      <c r="WX310" s="6"/>
      <c r="WY310" s="6"/>
      <c r="WZ310" s="6"/>
      <c r="XA310" s="6"/>
      <c r="XB310" s="6"/>
      <c r="XC310" s="6"/>
      <c r="XD310" s="6"/>
      <c r="XE310" s="6"/>
      <c r="XF310" s="6"/>
      <c r="XG310" s="6"/>
      <c r="XH310" s="6"/>
      <c r="XI310" s="6"/>
      <c r="XJ310" s="6"/>
      <c r="XK310" s="6"/>
      <c r="XL310" s="6"/>
      <c r="XM310" s="6"/>
      <c r="XN310" s="6"/>
      <c r="XO310" s="6"/>
      <c r="XP310" s="6"/>
      <c r="XQ310" s="6"/>
      <c r="XR310" s="6"/>
      <c r="XS310" s="6"/>
      <c r="XT310" s="6"/>
      <c r="XU310" s="6"/>
      <c r="XV310" s="6"/>
      <c r="XW310" s="6"/>
      <c r="XX310" s="6"/>
      <c r="XY310" s="6"/>
      <c r="XZ310" s="6"/>
      <c r="YA310" s="6"/>
      <c r="YB310" s="6"/>
      <c r="YC310" s="6"/>
      <c r="YD310" s="6"/>
      <c r="YE310" s="6"/>
      <c r="YF310" s="6"/>
      <c r="YG310" s="6"/>
      <c r="YH310" s="6"/>
      <c r="YI310" s="6"/>
      <c r="YJ310" s="6"/>
      <c r="YK310" s="6"/>
      <c r="YL310" s="6"/>
      <c r="YM310" s="6"/>
      <c r="YN310" s="6"/>
      <c r="YO310" s="6"/>
      <c r="YP310" s="6"/>
      <c r="YQ310" s="6"/>
      <c r="YR310" s="6"/>
      <c r="YS310" s="6"/>
      <c r="YT310" s="6"/>
      <c r="YU310" s="6"/>
      <c r="YV310" s="6"/>
      <c r="YW310" s="6"/>
      <c r="YX310" s="6"/>
      <c r="YY310" s="6"/>
      <c r="YZ310" s="6"/>
      <c r="ZA310" s="6"/>
      <c r="ZB310" s="6"/>
      <c r="ZC310" s="6"/>
      <c r="ZD310" s="6"/>
      <c r="ZE310" s="6"/>
      <c r="ZF310" s="6"/>
      <c r="ZG310" s="6"/>
      <c r="ZH310" s="6"/>
      <c r="ZI310" s="6"/>
      <c r="ZJ310" s="6"/>
      <c r="ZK310" s="6"/>
      <c r="ZL310" s="6"/>
      <c r="ZM310" s="6"/>
      <c r="ZN310" s="6"/>
      <c r="ZO310" s="6"/>
      <c r="ZP310" s="6"/>
      <c r="ZQ310" s="6"/>
      <c r="ZR310" s="6"/>
      <c r="ZS310" s="6"/>
      <c r="ZT310" s="6"/>
      <c r="ZU310" s="6"/>
      <c r="ZV310" s="6"/>
      <c r="ZW310" s="6"/>
      <c r="ZX310" s="6"/>
      <c r="ZY310" s="6"/>
      <c r="ZZ310" s="6"/>
      <c r="AAA310" s="6"/>
      <c r="AAB310" s="6"/>
      <c r="AAC310" s="6"/>
      <c r="AAD310" s="6"/>
      <c r="AAE310" s="6"/>
      <c r="AAF310" s="6"/>
      <c r="AAG310" s="6"/>
      <c r="AAH310" s="6"/>
      <c r="AAI310" s="6"/>
      <c r="AAJ310" s="6"/>
      <c r="AAK310" s="6"/>
      <c r="AAL310" s="6"/>
      <c r="AAM310" s="6"/>
      <c r="AAN310" s="6"/>
      <c r="AAO310" s="6"/>
      <c r="AAP310" s="6"/>
      <c r="AAQ310" s="6"/>
      <c r="AAR310" s="6"/>
      <c r="AAS310" s="6"/>
      <c r="AAT310" s="6"/>
      <c r="AAU310" s="6"/>
      <c r="AAV310" s="6"/>
      <c r="AAW310" s="6"/>
      <c r="AAX310" s="6"/>
      <c r="AAY310" s="6"/>
      <c r="AAZ310" s="6"/>
      <c r="ABA310" s="6"/>
      <c r="ABB310" s="6"/>
      <c r="ABC310" s="6"/>
      <c r="ABD310" s="6"/>
      <c r="ABE310" s="6"/>
      <c r="ABF310" s="6"/>
      <c r="ABG310" s="6"/>
      <c r="ABH310" s="6"/>
      <c r="ABI310" s="6"/>
      <c r="ABJ310" s="6"/>
      <c r="ABK310" s="6"/>
      <c r="ABL310" s="6"/>
      <c r="ABM310" s="6"/>
      <c r="ABN310" s="6"/>
      <c r="ABO310" s="6"/>
      <c r="ABP310" s="6"/>
      <c r="ABQ310" s="6"/>
      <c r="ABR310" s="6"/>
      <c r="ABS310" s="6"/>
      <c r="ABT310" s="6"/>
      <c r="ABU310" s="6"/>
      <c r="ABV310" s="6"/>
      <c r="ABW310" s="6"/>
      <c r="ABX310" s="6"/>
      <c r="ABY310" s="6"/>
      <c r="ABZ310" s="6"/>
      <c r="ACA310" s="6"/>
      <c r="ACB310" s="6"/>
      <c r="ACC310" s="6"/>
      <c r="ACD310" s="6"/>
      <c r="ACE310" s="6"/>
      <c r="ACF310" s="6"/>
      <c r="ACG310" s="6"/>
      <c r="ACH310" s="6"/>
      <c r="ACI310" s="6"/>
      <c r="ACJ310" s="6"/>
      <c r="ACK310" s="6"/>
      <c r="ACL310" s="6"/>
      <c r="ACM310" s="6"/>
      <c r="ACN310" s="6"/>
      <c r="ACO310" s="6"/>
      <c r="ACP310" s="6"/>
      <c r="ACQ310" s="6"/>
      <c r="ACR310" s="6"/>
      <c r="ACS310" s="6"/>
      <c r="ACT310" s="6"/>
      <c r="ACU310" s="6"/>
      <c r="ACV310" s="6"/>
      <c r="ACW310" s="6"/>
      <c r="ACX310" s="6"/>
      <c r="ACY310" s="6"/>
      <c r="ACZ310" s="6"/>
      <c r="ADA310" s="6"/>
      <c r="ADB310" s="6"/>
      <c r="ADC310" s="6"/>
      <c r="ADD310" s="6"/>
      <c r="ADE310" s="6"/>
      <c r="ADF310" s="6"/>
      <c r="ADG310" s="6"/>
      <c r="ADH310" s="6"/>
      <c r="ADI310" s="6"/>
      <c r="ADJ310" s="6"/>
      <c r="ADK310" s="6"/>
      <c r="ADL310" s="6"/>
      <c r="ADM310" s="6"/>
      <c r="ADN310" s="6"/>
      <c r="ADO310" s="6"/>
      <c r="ADP310" s="6"/>
      <c r="ADQ310" s="6"/>
      <c r="ADR310" s="6"/>
      <c r="ADS310" s="6"/>
      <c r="ADT310" s="6"/>
      <c r="ADU310" s="6"/>
      <c r="ADV310" s="6"/>
      <c r="ADW310" s="6"/>
      <c r="ADX310" s="6"/>
      <c r="ADY310" s="6"/>
      <c r="ADZ310" s="6"/>
      <c r="AEA310" s="6"/>
      <c r="AEB310" s="6"/>
      <c r="AEC310" s="6"/>
      <c r="AED310" s="6"/>
      <c r="AEE310" s="6"/>
      <c r="AEF310" s="6"/>
      <c r="AEG310" s="6"/>
      <c r="AEH310" s="6"/>
      <c r="AEI310" s="6"/>
      <c r="AEJ310" s="6"/>
      <c r="AEK310" s="6"/>
      <c r="AEL310" s="6"/>
      <c r="AEM310" s="6"/>
      <c r="AEN310" s="6"/>
      <c r="AEO310" s="6"/>
      <c r="AEP310" s="6"/>
      <c r="AEQ310" s="6"/>
      <c r="AER310" s="6"/>
      <c r="AES310" s="6"/>
      <c r="AET310" s="6"/>
      <c r="AEU310" s="6"/>
      <c r="AEV310" s="6"/>
      <c r="AEW310" s="6"/>
      <c r="AEX310" s="6"/>
      <c r="AEY310" s="6"/>
      <c r="AEZ310" s="6"/>
      <c r="AFA310" s="6"/>
      <c r="AFB310" s="6"/>
      <c r="AFC310" s="6"/>
      <c r="AFD310" s="6"/>
      <c r="AFE310" s="6"/>
      <c r="AFF310" s="6"/>
      <c r="AFG310" s="6"/>
      <c r="AFH310" s="6"/>
      <c r="AFI310" s="6"/>
      <c r="AFJ310" s="6"/>
      <c r="AFK310" s="6"/>
      <c r="AFL310" s="6"/>
      <c r="AFM310" s="6"/>
      <c r="AFN310" s="6"/>
      <c r="AFO310" s="6"/>
      <c r="AFP310" s="6"/>
      <c r="AFQ310" s="6"/>
      <c r="AFR310" s="6"/>
      <c r="AFS310" s="6"/>
      <c r="AFT310" s="6"/>
      <c r="AFU310" s="6"/>
      <c r="AFV310" s="6"/>
      <c r="AFW310" s="6"/>
      <c r="AFX310" s="6"/>
      <c r="AFY310" s="6"/>
      <c r="AFZ310" s="6"/>
      <c r="AGA310" s="6"/>
      <c r="AGB310" s="6"/>
      <c r="AGC310" s="6"/>
      <c r="AGD310" s="6"/>
      <c r="AGE310" s="6"/>
      <c r="AGF310" s="6"/>
      <c r="AGG310" s="6"/>
      <c r="AGH310" s="6"/>
      <c r="AGI310" s="6"/>
      <c r="AGJ310" s="6"/>
      <c r="AGK310" s="6"/>
      <c r="AGL310" s="6"/>
      <c r="AGM310" s="6"/>
      <c r="AGN310" s="6"/>
      <c r="AGO310" s="6"/>
      <c r="AGP310" s="6"/>
      <c r="AGQ310" s="6"/>
      <c r="AGR310" s="6"/>
      <c r="AGS310" s="6"/>
      <c r="AGT310" s="6"/>
      <c r="AGU310" s="6"/>
      <c r="AGV310" s="6"/>
      <c r="AGW310" s="6"/>
      <c r="AGX310" s="6"/>
      <c r="AGY310" s="6"/>
      <c r="AGZ310" s="6"/>
      <c r="AHA310" s="6"/>
      <c r="AHB310" s="6"/>
      <c r="AHC310" s="6"/>
      <c r="AHD310" s="6"/>
      <c r="AHE310" s="6"/>
      <c r="AHF310" s="6"/>
      <c r="AHG310" s="6"/>
      <c r="AHH310" s="6"/>
      <c r="AHI310" s="6"/>
      <c r="AHJ310" s="6"/>
      <c r="AHK310" s="6"/>
      <c r="AHL310" s="6"/>
      <c r="AHM310" s="6"/>
      <c r="AHN310" s="6"/>
      <c r="AHO310" s="6"/>
      <c r="AHP310" s="6"/>
      <c r="AHQ310" s="6"/>
      <c r="AHR310" s="6"/>
      <c r="AHS310" s="6"/>
      <c r="AHT310" s="6"/>
      <c r="AHU310" s="6"/>
      <c r="AHV310" s="6"/>
      <c r="AHW310" s="6"/>
      <c r="AHX310" s="6"/>
      <c r="AHY310" s="6"/>
      <c r="AHZ310" s="6"/>
      <c r="AIA310" s="6"/>
      <c r="AIB310" s="6"/>
      <c r="AIC310" s="6"/>
      <c r="AID310" s="6"/>
      <c r="AIE310" s="6"/>
      <c r="AIF310" s="6"/>
      <c r="AIG310" s="6"/>
      <c r="AIH310" s="6"/>
      <c r="AII310" s="6"/>
      <c r="AIJ310" s="6"/>
      <c r="AIK310" s="6"/>
      <c r="AIL310" s="6"/>
      <c r="AIM310" s="6"/>
      <c r="AIN310" s="6"/>
      <c r="AIO310" s="6"/>
      <c r="AIP310" s="6"/>
      <c r="AIQ310" s="6"/>
      <c r="AIR310" s="6"/>
      <c r="AIS310" s="6"/>
      <c r="AIT310" s="6"/>
      <c r="AIU310" s="6"/>
      <c r="AIV310" s="6"/>
      <c r="AIW310" s="6"/>
      <c r="AIX310" s="6"/>
      <c r="AIY310" s="6"/>
      <c r="AIZ310" s="6"/>
      <c r="AJA310" s="6"/>
      <c r="AJB310" s="6"/>
      <c r="AJC310" s="6"/>
      <c r="AJD310" s="6"/>
      <c r="AJE310" s="6"/>
      <c r="AJF310" s="6"/>
      <c r="AJG310" s="6"/>
      <c r="AJH310" s="6"/>
      <c r="AJI310" s="6"/>
      <c r="AJJ310" s="6"/>
      <c r="AJK310" s="6"/>
      <c r="AJL310" s="6"/>
      <c r="AJM310" s="6"/>
      <c r="AJN310" s="6"/>
      <c r="AJO310" s="6"/>
      <c r="AJP310" s="6"/>
      <c r="AJQ310" s="6"/>
      <c r="AJR310" s="6"/>
      <c r="AJS310" s="6"/>
      <c r="AJT310" s="6"/>
      <c r="AJU310" s="6"/>
    </row>
    <row r="311" spans="1:958" ht="16.5" hidden="1" customHeight="1" x14ac:dyDescent="0.25">
      <c r="A311" s="638"/>
      <c r="B311" s="670"/>
      <c r="C311" s="646">
        <v>221</v>
      </c>
      <c r="D311" s="655">
        <f>C79</f>
        <v>16052</v>
      </c>
      <c r="E311" s="646">
        <v>221</v>
      </c>
      <c r="F311" s="656"/>
      <c r="G311" s="646">
        <v>221</v>
      </c>
      <c r="H311" s="656">
        <f t="shared" si="107"/>
        <v>16052</v>
      </c>
      <c r="I311" s="641"/>
      <c r="J311" s="2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5"/>
      <c r="AY311" s="5"/>
      <c r="AZ311" s="5"/>
      <c r="BA311" s="5"/>
      <c r="BB311" s="5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  <c r="GK311" s="6"/>
      <c r="GL311" s="6"/>
      <c r="GM311" s="6"/>
      <c r="GN311" s="6"/>
      <c r="GO311" s="6"/>
      <c r="GP311" s="6"/>
      <c r="GQ311" s="6"/>
      <c r="GR311" s="6"/>
      <c r="GS311" s="6"/>
      <c r="GT311" s="6"/>
      <c r="GU311" s="6"/>
      <c r="GV311" s="6"/>
      <c r="GW311" s="6"/>
      <c r="GX311" s="6"/>
      <c r="GY311" s="6"/>
      <c r="GZ311" s="6"/>
      <c r="HA311" s="6"/>
      <c r="HB311" s="6"/>
      <c r="HC311" s="6"/>
      <c r="HD311" s="6"/>
      <c r="HE311" s="6"/>
      <c r="HF311" s="6"/>
      <c r="HG311" s="6"/>
      <c r="HH311" s="6"/>
      <c r="HI311" s="6"/>
      <c r="HJ311" s="6"/>
      <c r="HK311" s="6"/>
      <c r="HL311" s="6"/>
      <c r="HM311" s="6"/>
      <c r="HN311" s="6"/>
      <c r="HO311" s="6"/>
      <c r="HP311" s="6"/>
      <c r="HQ311" s="6"/>
      <c r="HR311" s="6"/>
      <c r="HS311" s="6"/>
      <c r="HT311" s="6"/>
      <c r="HU311" s="6"/>
      <c r="HV311" s="6"/>
      <c r="HW311" s="6"/>
      <c r="HX311" s="6"/>
      <c r="HY311" s="6"/>
      <c r="HZ311" s="6"/>
      <c r="IA311" s="6"/>
      <c r="IB311" s="6"/>
      <c r="IC311" s="6"/>
      <c r="ID311" s="6"/>
      <c r="IE311" s="6"/>
      <c r="IF311" s="6"/>
      <c r="IG311" s="6"/>
      <c r="IH311" s="6"/>
      <c r="II311" s="6"/>
      <c r="IJ311" s="6"/>
      <c r="IK311" s="6"/>
      <c r="IL311" s="6"/>
      <c r="IM311" s="6"/>
      <c r="IN311" s="6"/>
      <c r="IO311" s="6"/>
      <c r="IP311" s="6"/>
      <c r="IQ311" s="6"/>
      <c r="IR311" s="6"/>
      <c r="IS311" s="6"/>
      <c r="IT311" s="6"/>
      <c r="IU311" s="6"/>
      <c r="IV311" s="6"/>
      <c r="IW311" s="6"/>
      <c r="IX311" s="6"/>
      <c r="IY311" s="6"/>
      <c r="IZ311" s="6"/>
      <c r="JA311" s="6"/>
      <c r="JB311" s="6"/>
      <c r="JC311" s="6"/>
      <c r="JD311" s="6"/>
      <c r="JE311" s="6"/>
      <c r="JF311" s="6"/>
      <c r="JG311" s="6"/>
      <c r="JH311" s="6"/>
      <c r="JI311" s="6"/>
      <c r="JJ311" s="6"/>
      <c r="JK311" s="6"/>
      <c r="JL311" s="6"/>
      <c r="JM311" s="6"/>
      <c r="JN311" s="6"/>
      <c r="JO311" s="6"/>
      <c r="JP311" s="6"/>
      <c r="JQ311" s="6"/>
      <c r="JR311" s="6"/>
      <c r="JS311" s="6"/>
      <c r="JT311" s="6"/>
      <c r="JU311" s="6"/>
      <c r="JV311" s="6"/>
      <c r="JW311" s="6"/>
      <c r="JX311" s="6"/>
      <c r="JY311" s="6"/>
      <c r="JZ311" s="6"/>
      <c r="KA311" s="6"/>
      <c r="KB311" s="6"/>
      <c r="KC311" s="6"/>
      <c r="KD311" s="6"/>
      <c r="KE311" s="6"/>
      <c r="KF311" s="6"/>
      <c r="KG311" s="6"/>
      <c r="KH311" s="6"/>
      <c r="KI311" s="6"/>
      <c r="KJ311" s="6"/>
      <c r="KK311" s="6"/>
      <c r="KL311" s="6"/>
      <c r="KM311" s="6"/>
      <c r="KN311" s="6"/>
      <c r="KO311" s="6"/>
      <c r="KP311" s="6"/>
      <c r="KQ311" s="6"/>
      <c r="KR311" s="6"/>
      <c r="KS311" s="6"/>
      <c r="KT311" s="6"/>
      <c r="KU311" s="6"/>
      <c r="KV311" s="6"/>
      <c r="KW311" s="6"/>
      <c r="KX311" s="6"/>
      <c r="KY311" s="6"/>
      <c r="KZ311" s="6"/>
      <c r="LA311" s="6"/>
      <c r="LB311" s="6"/>
      <c r="LC311" s="6"/>
      <c r="LD311" s="6"/>
      <c r="LE311" s="6"/>
      <c r="LF311" s="6"/>
      <c r="LG311" s="6"/>
      <c r="LH311" s="6"/>
      <c r="LI311" s="6"/>
      <c r="LJ311" s="6"/>
      <c r="LK311" s="6"/>
      <c r="LL311" s="6"/>
      <c r="LM311" s="6"/>
      <c r="LN311" s="6"/>
      <c r="LO311" s="6"/>
      <c r="LP311" s="6"/>
      <c r="LQ311" s="6"/>
      <c r="LR311" s="6"/>
      <c r="LS311" s="6"/>
      <c r="LT311" s="6"/>
      <c r="LU311" s="6"/>
      <c r="LV311" s="6"/>
      <c r="LW311" s="6"/>
      <c r="LX311" s="6"/>
      <c r="LY311" s="6"/>
      <c r="LZ311" s="6"/>
      <c r="MA311" s="6"/>
      <c r="MB311" s="6"/>
      <c r="MC311" s="6"/>
      <c r="MD311" s="6"/>
      <c r="ME311" s="6"/>
      <c r="MF311" s="6"/>
      <c r="MG311" s="6"/>
      <c r="MH311" s="6"/>
      <c r="MI311" s="6"/>
      <c r="MJ311" s="6"/>
      <c r="MK311" s="6"/>
      <c r="ML311" s="6"/>
      <c r="MM311" s="6"/>
      <c r="MN311" s="6"/>
      <c r="MO311" s="6"/>
      <c r="MP311" s="6"/>
      <c r="MQ311" s="6"/>
      <c r="MR311" s="6"/>
      <c r="MS311" s="6"/>
      <c r="MT311" s="6"/>
      <c r="MU311" s="6"/>
      <c r="MV311" s="6"/>
      <c r="MW311" s="6"/>
      <c r="MX311" s="6"/>
      <c r="MY311" s="6"/>
      <c r="MZ311" s="6"/>
      <c r="NA311" s="6"/>
      <c r="NB311" s="6"/>
      <c r="NC311" s="6"/>
      <c r="ND311" s="6"/>
      <c r="NE311" s="6"/>
      <c r="NF311" s="6"/>
      <c r="NG311" s="6"/>
      <c r="NH311" s="6"/>
      <c r="NI311" s="6"/>
      <c r="NJ311" s="6"/>
      <c r="NK311" s="6"/>
      <c r="NL311" s="6"/>
      <c r="NM311" s="6"/>
      <c r="NN311" s="6"/>
      <c r="NO311" s="6"/>
      <c r="NP311" s="6"/>
      <c r="NQ311" s="6"/>
      <c r="NR311" s="6"/>
      <c r="NS311" s="6"/>
      <c r="NT311" s="6"/>
      <c r="NU311" s="6"/>
      <c r="NV311" s="6"/>
      <c r="NW311" s="6"/>
      <c r="NX311" s="6"/>
      <c r="NY311" s="6"/>
      <c r="NZ311" s="6"/>
      <c r="OA311" s="6"/>
      <c r="OB311" s="6"/>
      <c r="OC311" s="6"/>
      <c r="OD311" s="6"/>
      <c r="OE311" s="6"/>
      <c r="OF311" s="6"/>
      <c r="OG311" s="6"/>
      <c r="OH311" s="6"/>
      <c r="OI311" s="6"/>
      <c r="OJ311" s="6"/>
      <c r="OK311" s="6"/>
      <c r="OL311" s="6"/>
      <c r="OM311" s="6"/>
      <c r="ON311" s="6"/>
      <c r="OO311" s="6"/>
      <c r="OP311" s="6"/>
      <c r="OQ311" s="6"/>
      <c r="OR311" s="6"/>
      <c r="OS311" s="6"/>
      <c r="OT311" s="6"/>
      <c r="OU311" s="6"/>
      <c r="OV311" s="6"/>
      <c r="OW311" s="6"/>
      <c r="OX311" s="6"/>
      <c r="OY311" s="6"/>
      <c r="OZ311" s="6"/>
      <c r="PA311" s="6"/>
      <c r="PB311" s="6"/>
      <c r="PC311" s="6"/>
      <c r="PD311" s="6"/>
      <c r="PE311" s="6"/>
      <c r="PF311" s="6"/>
      <c r="PG311" s="6"/>
      <c r="PH311" s="6"/>
      <c r="PI311" s="6"/>
      <c r="PJ311" s="6"/>
      <c r="PK311" s="6"/>
      <c r="PL311" s="6"/>
      <c r="PM311" s="6"/>
      <c r="PN311" s="6"/>
      <c r="PO311" s="6"/>
      <c r="PP311" s="6"/>
      <c r="PQ311" s="6"/>
      <c r="PR311" s="6"/>
      <c r="PS311" s="6"/>
      <c r="PT311" s="6"/>
      <c r="PU311" s="6"/>
      <c r="PV311" s="6"/>
      <c r="PW311" s="6"/>
      <c r="PX311" s="6"/>
      <c r="PY311" s="6"/>
      <c r="PZ311" s="6"/>
      <c r="QA311" s="6"/>
      <c r="QB311" s="6"/>
      <c r="QC311" s="6"/>
      <c r="QD311" s="6"/>
      <c r="QE311" s="6"/>
      <c r="QF311" s="6"/>
      <c r="QG311" s="6"/>
      <c r="QH311" s="6"/>
      <c r="QI311" s="6"/>
      <c r="QJ311" s="6"/>
      <c r="QK311" s="6"/>
      <c r="QL311" s="6"/>
      <c r="QM311" s="6"/>
      <c r="QN311" s="6"/>
      <c r="QO311" s="6"/>
      <c r="QP311" s="6"/>
      <c r="QQ311" s="6"/>
      <c r="QR311" s="6"/>
      <c r="QS311" s="6"/>
      <c r="QT311" s="6"/>
      <c r="QU311" s="6"/>
      <c r="QV311" s="6"/>
      <c r="QW311" s="6"/>
      <c r="QX311" s="6"/>
      <c r="QY311" s="6"/>
      <c r="QZ311" s="6"/>
      <c r="RA311" s="6"/>
      <c r="RB311" s="6"/>
      <c r="RC311" s="6"/>
      <c r="RD311" s="6"/>
      <c r="RE311" s="6"/>
      <c r="RF311" s="6"/>
      <c r="RG311" s="6"/>
      <c r="RH311" s="6"/>
      <c r="RI311" s="6"/>
      <c r="RJ311" s="6"/>
      <c r="RK311" s="6"/>
      <c r="RL311" s="6"/>
      <c r="RM311" s="6"/>
      <c r="RN311" s="6"/>
      <c r="RO311" s="6"/>
      <c r="RP311" s="6"/>
      <c r="RQ311" s="6"/>
      <c r="RR311" s="6"/>
      <c r="RS311" s="6"/>
      <c r="RT311" s="6"/>
      <c r="RU311" s="6"/>
      <c r="RV311" s="6"/>
      <c r="RW311" s="6"/>
      <c r="RX311" s="6"/>
      <c r="RY311" s="6"/>
      <c r="RZ311" s="6"/>
      <c r="SA311" s="6"/>
      <c r="SB311" s="6"/>
      <c r="SC311" s="6"/>
      <c r="SD311" s="6"/>
      <c r="SE311" s="6"/>
      <c r="SF311" s="6"/>
      <c r="SG311" s="6"/>
      <c r="SH311" s="6"/>
      <c r="SI311" s="6"/>
      <c r="SJ311" s="6"/>
      <c r="SK311" s="6"/>
      <c r="SL311" s="6"/>
      <c r="SM311" s="6"/>
      <c r="SN311" s="6"/>
      <c r="SO311" s="6"/>
      <c r="SP311" s="6"/>
      <c r="SQ311" s="6"/>
      <c r="SR311" s="6"/>
      <c r="SS311" s="6"/>
      <c r="ST311" s="6"/>
      <c r="SU311" s="6"/>
      <c r="SV311" s="6"/>
      <c r="SW311" s="6"/>
      <c r="SX311" s="6"/>
      <c r="SY311" s="6"/>
      <c r="SZ311" s="6"/>
      <c r="TA311" s="6"/>
      <c r="TB311" s="6"/>
      <c r="TC311" s="6"/>
      <c r="TD311" s="6"/>
      <c r="TE311" s="6"/>
      <c r="TF311" s="6"/>
      <c r="TG311" s="6"/>
      <c r="TH311" s="6"/>
      <c r="TI311" s="6"/>
      <c r="TJ311" s="6"/>
      <c r="TK311" s="6"/>
      <c r="TL311" s="6"/>
      <c r="TM311" s="6"/>
      <c r="TN311" s="6"/>
      <c r="TO311" s="6"/>
      <c r="TP311" s="6"/>
      <c r="TQ311" s="6"/>
      <c r="TR311" s="6"/>
      <c r="TS311" s="6"/>
      <c r="TT311" s="6"/>
      <c r="TU311" s="6"/>
      <c r="TV311" s="6"/>
      <c r="TW311" s="6"/>
      <c r="TX311" s="6"/>
      <c r="TY311" s="6"/>
      <c r="TZ311" s="6"/>
      <c r="UA311" s="6"/>
      <c r="UB311" s="6"/>
      <c r="UC311" s="6"/>
      <c r="UD311" s="6"/>
      <c r="UE311" s="6"/>
      <c r="UF311" s="6"/>
      <c r="UG311" s="6"/>
      <c r="UH311" s="6"/>
      <c r="UI311" s="6"/>
      <c r="UJ311" s="6"/>
      <c r="UK311" s="6"/>
      <c r="UL311" s="6"/>
      <c r="UM311" s="6"/>
      <c r="UN311" s="6"/>
      <c r="UO311" s="6"/>
      <c r="UP311" s="6"/>
      <c r="UQ311" s="6"/>
      <c r="UR311" s="6"/>
      <c r="US311" s="6"/>
      <c r="UT311" s="6"/>
      <c r="UU311" s="6"/>
      <c r="UV311" s="6"/>
      <c r="UW311" s="6"/>
      <c r="UX311" s="6"/>
      <c r="UY311" s="6"/>
      <c r="UZ311" s="6"/>
      <c r="VA311" s="6"/>
      <c r="VB311" s="6"/>
      <c r="VC311" s="6"/>
      <c r="VD311" s="6"/>
      <c r="VE311" s="6"/>
      <c r="VF311" s="6"/>
      <c r="VG311" s="6"/>
      <c r="VH311" s="6"/>
      <c r="VI311" s="6"/>
      <c r="VJ311" s="6"/>
      <c r="VK311" s="6"/>
      <c r="VL311" s="6"/>
      <c r="VM311" s="6"/>
      <c r="VN311" s="6"/>
      <c r="VO311" s="6"/>
      <c r="VP311" s="6"/>
      <c r="VQ311" s="6"/>
      <c r="VR311" s="6"/>
      <c r="VS311" s="6"/>
      <c r="VT311" s="6"/>
      <c r="VU311" s="6"/>
      <c r="VV311" s="6"/>
      <c r="VW311" s="6"/>
      <c r="VX311" s="6"/>
      <c r="VY311" s="6"/>
      <c r="VZ311" s="6"/>
      <c r="WA311" s="6"/>
      <c r="WB311" s="6"/>
      <c r="WC311" s="6"/>
      <c r="WD311" s="6"/>
      <c r="WE311" s="6"/>
      <c r="WF311" s="6"/>
      <c r="WG311" s="6"/>
      <c r="WH311" s="6"/>
      <c r="WI311" s="6"/>
      <c r="WJ311" s="6"/>
      <c r="WK311" s="6"/>
      <c r="WL311" s="6"/>
      <c r="WM311" s="6"/>
      <c r="WN311" s="6"/>
      <c r="WO311" s="6"/>
      <c r="WP311" s="6"/>
      <c r="WQ311" s="6"/>
      <c r="WR311" s="6"/>
      <c r="WS311" s="6"/>
      <c r="WT311" s="6"/>
      <c r="WU311" s="6"/>
      <c r="WV311" s="6"/>
      <c r="WW311" s="6"/>
      <c r="WX311" s="6"/>
      <c r="WY311" s="6"/>
      <c r="WZ311" s="6"/>
      <c r="XA311" s="6"/>
      <c r="XB311" s="6"/>
      <c r="XC311" s="6"/>
      <c r="XD311" s="6"/>
      <c r="XE311" s="6"/>
      <c r="XF311" s="6"/>
      <c r="XG311" s="6"/>
      <c r="XH311" s="6"/>
      <c r="XI311" s="6"/>
      <c r="XJ311" s="6"/>
      <c r="XK311" s="6"/>
      <c r="XL311" s="6"/>
      <c r="XM311" s="6"/>
      <c r="XN311" s="6"/>
      <c r="XO311" s="6"/>
      <c r="XP311" s="6"/>
      <c r="XQ311" s="6"/>
      <c r="XR311" s="6"/>
      <c r="XS311" s="6"/>
      <c r="XT311" s="6"/>
      <c r="XU311" s="6"/>
      <c r="XV311" s="6"/>
      <c r="XW311" s="6"/>
      <c r="XX311" s="6"/>
      <c r="XY311" s="6"/>
      <c r="XZ311" s="6"/>
      <c r="YA311" s="6"/>
      <c r="YB311" s="6"/>
      <c r="YC311" s="6"/>
      <c r="YD311" s="6"/>
      <c r="YE311" s="6"/>
      <c r="YF311" s="6"/>
      <c r="YG311" s="6"/>
      <c r="YH311" s="6"/>
      <c r="YI311" s="6"/>
      <c r="YJ311" s="6"/>
      <c r="YK311" s="6"/>
      <c r="YL311" s="6"/>
      <c r="YM311" s="6"/>
      <c r="YN311" s="6"/>
      <c r="YO311" s="6"/>
      <c r="YP311" s="6"/>
      <c r="YQ311" s="6"/>
      <c r="YR311" s="6"/>
      <c r="YS311" s="6"/>
      <c r="YT311" s="6"/>
      <c r="YU311" s="6"/>
      <c r="YV311" s="6"/>
      <c r="YW311" s="6"/>
      <c r="YX311" s="6"/>
      <c r="YY311" s="6"/>
      <c r="YZ311" s="6"/>
      <c r="ZA311" s="6"/>
      <c r="ZB311" s="6"/>
      <c r="ZC311" s="6"/>
      <c r="ZD311" s="6"/>
      <c r="ZE311" s="6"/>
      <c r="ZF311" s="6"/>
      <c r="ZG311" s="6"/>
      <c r="ZH311" s="6"/>
      <c r="ZI311" s="6"/>
      <c r="ZJ311" s="6"/>
      <c r="ZK311" s="6"/>
      <c r="ZL311" s="6"/>
      <c r="ZM311" s="6"/>
      <c r="ZN311" s="6"/>
      <c r="ZO311" s="6"/>
      <c r="ZP311" s="6"/>
      <c r="ZQ311" s="6"/>
      <c r="ZR311" s="6"/>
      <c r="ZS311" s="6"/>
      <c r="ZT311" s="6"/>
      <c r="ZU311" s="6"/>
      <c r="ZV311" s="6"/>
      <c r="ZW311" s="6"/>
      <c r="ZX311" s="6"/>
      <c r="ZY311" s="6"/>
      <c r="ZZ311" s="6"/>
      <c r="AAA311" s="6"/>
      <c r="AAB311" s="6"/>
      <c r="AAC311" s="6"/>
      <c r="AAD311" s="6"/>
      <c r="AAE311" s="6"/>
      <c r="AAF311" s="6"/>
      <c r="AAG311" s="6"/>
      <c r="AAH311" s="6"/>
      <c r="AAI311" s="6"/>
      <c r="AAJ311" s="6"/>
      <c r="AAK311" s="6"/>
      <c r="AAL311" s="6"/>
      <c r="AAM311" s="6"/>
      <c r="AAN311" s="6"/>
      <c r="AAO311" s="6"/>
      <c r="AAP311" s="6"/>
      <c r="AAQ311" s="6"/>
      <c r="AAR311" s="6"/>
      <c r="AAS311" s="6"/>
      <c r="AAT311" s="6"/>
      <c r="AAU311" s="6"/>
      <c r="AAV311" s="6"/>
      <c r="AAW311" s="6"/>
      <c r="AAX311" s="6"/>
      <c r="AAY311" s="6"/>
      <c r="AAZ311" s="6"/>
      <c r="ABA311" s="6"/>
      <c r="ABB311" s="6"/>
      <c r="ABC311" s="6"/>
      <c r="ABD311" s="6"/>
      <c r="ABE311" s="6"/>
      <c r="ABF311" s="6"/>
      <c r="ABG311" s="6"/>
      <c r="ABH311" s="6"/>
      <c r="ABI311" s="6"/>
      <c r="ABJ311" s="6"/>
      <c r="ABK311" s="6"/>
      <c r="ABL311" s="6"/>
      <c r="ABM311" s="6"/>
      <c r="ABN311" s="6"/>
      <c r="ABO311" s="6"/>
      <c r="ABP311" s="6"/>
      <c r="ABQ311" s="6"/>
      <c r="ABR311" s="6"/>
      <c r="ABS311" s="6"/>
      <c r="ABT311" s="6"/>
      <c r="ABU311" s="6"/>
      <c r="ABV311" s="6"/>
      <c r="ABW311" s="6"/>
      <c r="ABX311" s="6"/>
      <c r="ABY311" s="6"/>
      <c r="ABZ311" s="6"/>
      <c r="ACA311" s="6"/>
      <c r="ACB311" s="6"/>
      <c r="ACC311" s="6"/>
      <c r="ACD311" s="6"/>
      <c r="ACE311" s="6"/>
      <c r="ACF311" s="6"/>
      <c r="ACG311" s="6"/>
      <c r="ACH311" s="6"/>
      <c r="ACI311" s="6"/>
      <c r="ACJ311" s="6"/>
      <c r="ACK311" s="6"/>
      <c r="ACL311" s="6"/>
      <c r="ACM311" s="6"/>
      <c r="ACN311" s="6"/>
      <c r="ACO311" s="6"/>
      <c r="ACP311" s="6"/>
      <c r="ACQ311" s="6"/>
      <c r="ACR311" s="6"/>
      <c r="ACS311" s="6"/>
      <c r="ACT311" s="6"/>
      <c r="ACU311" s="6"/>
      <c r="ACV311" s="6"/>
      <c r="ACW311" s="6"/>
      <c r="ACX311" s="6"/>
      <c r="ACY311" s="6"/>
      <c r="ACZ311" s="6"/>
      <c r="ADA311" s="6"/>
      <c r="ADB311" s="6"/>
      <c r="ADC311" s="6"/>
      <c r="ADD311" s="6"/>
      <c r="ADE311" s="6"/>
      <c r="ADF311" s="6"/>
      <c r="ADG311" s="6"/>
      <c r="ADH311" s="6"/>
      <c r="ADI311" s="6"/>
      <c r="ADJ311" s="6"/>
      <c r="ADK311" s="6"/>
      <c r="ADL311" s="6"/>
      <c r="ADM311" s="6"/>
      <c r="ADN311" s="6"/>
      <c r="ADO311" s="6"/>
      <c r="ADP311" s="6"/>
      <c r="ADQ311" s="6"/>
      <c r="ADR311" s="6"/>
      <c r="ADS311" s="6"/>
      <c r="ADT311" s="6"/>
      <c r="ADU311" s="6"/>
      <c r="ADV311" s="6"/>
      <c r="ADW311" s="6"/>
      <c r="ADX311" s="6"/>
      <c r="ADY311" s="6"/>
      <c r="ADZ311" s="6"/>
      <c r="AEA311" s="6"/>
      <c r="AEB311" s="6"/>
      <c r="AEC311" s="6"/>
      <c r="AED311" s="6"/>
      <c r="AEE311" s="6"/>
      <c r="AEF311" s="6"/>
      <c r="AEG311" s="6"/>
      <c r="AEH311" s="6"/>
      <c r="AEI311" s="6"/>
      <c r="AEJ311" s="6"/>
      <c r="AEK311" s="6"/>
      <c r="AEL311" s="6"/>
      <c r="AEM311" s="6"/>
      <c r="AEN311" s="6"/>
      <c r="AEO311" s="6"/>
      <c r="AEP311" s="6"/>
      <c r="AEQ311" s="6"/>
      <c r="AER311" s="6"/>
      <c r="AES311" s="6"/>
      <c r="AET311" s="6"/>
      <c r="AEU311" s="6"/>
      <c r="AEV311" s="6"/>
      <c r="AEW311" s="6"/>
      <c r="AEX311" s="6"/>
      <c r="AEY311" s="6"/>
      <c r="AEZ311" s="6"/>
      <c r="AFA311" s="6"/>
      <c r="AFB311" s="6"/>
      <c r="AFC311" s="6"/>
      <c r="AFD311" s="6"/>
      <c r="AFE311" s="6"/>
      <c r="AFF311" s="6"/>
      <c r="AFG311" s="6"/>
      <c r="AFH311" s="6"/>
      <c r="AFI311" s="6"/>
      <c r="AFJ311" s="6"/>
      <c r="AFK311" s="6"/>
      <c r="AFL311" s="6"/>
      <c r="AFM311" s="6"/>
      <c r="AFN311" s="6"/>
      <c r="AFO311" s="6"/>
      <c r="AFP311" s="6"/>
      <c r="AFQ311" s="6"/>
      <c r="AFR311" s="6"/>
      <c r="AFS311" s="6"/>
      <c r="AFT311" s="6"/>
      <c r="AFU311" s="6"/>
      <c r="AFV311" s="6"/>
      <c r="AFW311" s="6"/>
      <c r="AFX311" s="6"/>
      <c r="AFY311" s="6"/>
      <c r="AFZ311" s="6"/>
      <c r="AGA311" s="6"/>
      <c r="AGB311" s="6"/>
      <c r="AGC311" s="6"/>
      <c r="AGD311" s="6"/>
      <c r="AGE311" s="6"/>
      <c r="AGF311" s="6"/>
      <c r="AGG311" s="6"/>
      <c r="AGH311" s="6"/>
      <c r="AGI311" s="6"/>
      <c r="AGJ311" s="6"/>
      <c r="AGK311" s="6"/>
      <c r="AGL311" s="6"/>
      <c r="AGM311" s="6"/>
      <c r="AGN311" s="6"/>
      <c r="AGO311" s="6"/>
      <c r="AGP311" s="6"/>
      <c r="AGQ311" s="6"/>
      <c r="AGR311" s="6"/>
      <c r="AGS311" s="6"/>
      <c r="AGT311" s="6"/>
      <c r="AGU311" s="6"/>
      <c r="AGV311" s="6"/>
      <c r="AGW311" s="6"/>
      <c r="AGX311" s="6"/>
      <c r="AGY311" s="6"/>
      <c r="AGZ311" s="6"/>
      <c r="AHA311" s="6"/>
      <c r="AHB311" s="6"/>
      <c r="AHC311" s="6"/>
      <c r="AHD311" s="6"/>
      <c r="AHE311" s="6"/>
      <c r="AHF311" s="6"/>
      <c r="AHG311" s="6"/>
      <c r="AHH311" s="6"/>
      <c r="AHI311" s="6"/>
      <c r="AHJ311" s="6"/>
      <c r="AHK311" s="6"/>
      <c r="AHL311" s="6"/>
      <c r="AHM311" s="6"/>
      <c r="AHN311" s="6"/>
      <c r="AHO311" s="6"/>
      <c r="AHP311" s="6"/>
      <c r="AHQ311" s="6"/>
      <c r="AHR311" s="6"/>
      <c r="AHS311" s="6"/>
      <c r="AHT311" s="6"/>
      <c r="AHU311" s="6"/>
      <c r="AHV311" s="6"/>
      <c r="AHW311" s="6"/>
      <c r="AHX311" s="6"/>
      <c r="AHY311" s="6"/>
      <c r="AHZ311" s="6"/>
      <c r="AIA311" s="6"/>
      <c r="AIB311" s="6"/>
      <c r="AIC311" s="6"/>
      <c r="AID311" s="6"/>
      <c r="AIE311" s="6"/>
      <c r="AIF311" s="6"/>
      <c r="AIG311" s="6"/>
      <c r="AIH311" s="6"/>
      <c r="AII311" s="6"/>
      <c r="AIJ311" s="6"/>
      <c r="AIK311" s="6"/>
      <c r="AIL311" s="6"/>
      <c r="AIM311" s="6"/>
      <c r="AIN311" s="6"/>
      <c r="AIO311" s="6"/>
      <c r="AIP311" s="6"/>
      <c r="AIQ311" s="6"/>
      <c r="AIR311" s="6"/>
      <c r="AIS311" s="6"/>
      <c r="AIT311" s="6"/>
      <c r="AIU311" s="6"/>
      <c r="AIV311" s="6"/>
      <c r="AIW311" s="6"/>
      <c r="AIX311" s="6"/>
      <c r="AIY311" s="6"/>
      <c r="AIZ311" s="6"/>
      <c r="AJA311" s="6"/>
      <c r="AJB311" s="6"/>
      <c r="AJC311" s="6"/>
      <c r="AJD311" s="6"/>
      <c r="AJE311" s="6"/>
      <c r="AJF311" s="6"/>
      <c r="AJG311" s="6"/>
      <c r="AJH311" s="6"/>
      <c r="AJI311" s="6"/>
      <c r="AJJ311" s="6"/>
      <c r="AJK311" s="6"/>
      <c r="AJL311" s="6"/>
      <c r="AJM311" s="6"/>
      <c r="AJN311" s="6"/>
      <c r="AJO311" s="6"/>
      <c r="AJP311" s="6"/>
      <c r="AJQ311" s="6"/>
      <c r="AJR311" s="6"/>
      <c r="AJS311" s="6"/>
      <c r="AJT311" s="6"/>
      <c r="AJU311" s="6"/>
    </row>
    <row r="312" spans="1:958" ht="16.5" hidden="1" customHeight="1" x14ac:dyDescent="0.25">
      <c r="A312" s="638"/>
      <c r="B312" s="670"/>
      <c r="C312" s="646">
        <v>222</v>
      </c>
      <c r="D312" s="656">
        <f>C83</f>
        <v>8000</v>
      </c>
      <c r="E312" s="646">
        <v>222</v>
      </c>
      <c r="F312" s="656"/>
      <c r="G312" s="646">
        <v>222</v>
      </c>
      <c r="H312" s="656">
        <f t="shared" si="107"/>
        <v>8000</v>
      </c>
      <c r="I312" s="641"/>
      <c r="J312" s="2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5"/>
      <c r="AY312" s="5"/>
      <c r="AZ312" s="5"/>
      <c r="BA312" s="5"/>
      <c r="BB312" s="5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  <c r="IT312" s="6"/>
      <c r="IU312" s="6"/>
      <c r="IV312" s="6"/>
      <c r="IW312" s="6"/>
      <c r="IX312" s="6"/>
      <c r="IY312" s="6"/>
      <c r="IZ312" s="6"/>
      <c r="JA312" s="6"/>
      <c r="JB312" s="6"/>
      <c r="JC312" s="6"/>
      <c r="JD312" s="6"/>
      <c r="JE312" s="6"/>
      <c r="JF312" s="6"/>
      <c r="JG312" s="6"/>
      <c r="JH312" s="6"/>
      <c r="JI312" s="6"/>
      <c r="JJ312" s="6"/>
      <c r="JK312" s="6"/>
      <c r="JL312" s="6"/>
      <c r="JM312" s="6"/>
      <c r="JN312" s="6"/>
      <c r="JO312" s="6"/>
      <c r="JP312" s="6"/>
      <c r="JQ312" s="6"/>
      <c r="JR312" s="6"/>
      <c r="JS312" s="6"/>
      <c r="JT312" s="6"/>
      <c r="JU312" s="6"/>
      <c r="JV312" s="6"/>
      <c r="JW312" s="6"/>
      <c r="JX312" s="6"/>
      <c r="JY312" s="6"/>
      <c r="JZ312" s="6"/>
      <c r="KA312" s="6"/>
      <c r="KB312" s="6"/>
      <c r="KC312" s="6"/>
      <c r="KD312" s="6"/>
      <c r="KE312" s="6"/>
      <c r="KF312" s="6"/>
      <c r="KG312" s="6"/>
      <c r="KH312" s="6"/>
      <c r="KI312" s="6"/>
      <c r="KJ312" s="6"/>
      <c r="KK312" s="6"/>
      <c r="KL312" s="6"/>
      <c r="KM312" s="6"/>
      <c r="KN312" s="6"/>
      <c r="KO312" s="6"/>
      <c r="KP312" s="6"/>
      <c r="KQ312" s="6"/>
      <c r="KR312" s="6"/>
      <c r="KS312" s="6"/>
      <c r="KT312" s="6"/>
      <c r="KU312" s="6"/>
      <c r="KV312" s="6"/>
      <c r="KW312" s="6"/>
      <c r="KX312" s="6"/>
      <c r="KY312" s="6"/>
      <c r="KZ312" s="6"/>
      <c r="LA312" s="6"/>
      <c r="LB312" s="6"/>
      <c r="LC312" s="6"/>
      <c r="LD312" s="6"/>
      <c r="LE312" s="6"/>
      <c r="LF312" s="6"/>
      <c r="LG312" s="6"/>
      <c r="LH312" s="6"/>
      <c r="LI312" s="6"/>
      <c r="LJ312" s="6"/>
      <c r="LK312" s="6"/>
      <c r="LL312" s="6"/>
      <c r="LM312" s="6"/>
      <c r="LN312" s="6"/>
      <c r="LO312" s="6"/>
      <c r="LP312" s="6"/>
      <c r="LQ312" s="6"/>
      <c r="LR312" s="6"/>
      <c r="LS312" s="6"/>
      <c r="LT312" s="6"/>
      <c r="LU312" s="6"/>
      <c r="LV312" s="6"/>
      <c r="LW312" s="6"/>
      <c r="LX312" s="6"/>
      <c r="LY312" s="6"/>
      <c r="LZ312" s="6"/>
      <c r="MA312" s="6"/>
      <c r="MB312" s="6"/>
      <c r="MC312" s="6"/>
      <c r="MD312" s="6"/>
      <c r="ME312" s="6"/>
      <c r="MF312" s="6"/>
      <c r="MG312" s="6"/>
      <c r="MH312" s="6"/>
      <c r="MI312" s="6"/>
      <c r="MJ312" s="6"/>
      <c r="MK312" s="6"/>
      <c r="ML312" s="6"/>
      <c r="MM312" s="6"/>
      <c r="MN312" s="6"/>
      <c r="MO312" s="6"/>
      <c r="MP312" s="6"/>
      <c r="MQ312" s="6"/>
      <c r="MR312" s="6"/>
      <c r="MS312" s="6"/>
      <c r="MT312" s="6"/>
      <c r="MU312" s="6"/>
      <c r="MV312" s="6"/>
      <c r="MW312" s="6"/>
      <c r="MX312" s="6"/>
      <c r="MY312" s="6"/>
      <c r="MZ312" s="6"/>
      <c r="NA312" s="6"/>
      <c r="NB312" s="6"/>
      <c r="NC312" s="6"/>
      <c r="ND312" s="6"/>
      <c r="NE312" s="6"/>
      <c r="NF312" s="6"/>
      <c r="NG312" s="6"/>
      <c r="NH312" s="6"/>
      <c r="NI312" s="6"/>
      <c r="NJ312" s="6"/>
      <c r="NK312" s="6"/>
      <c r="NL312" s="6"/>
      <c r="NM312" s="6"/>
      <c r="NN312" s="6"/>
      <c r="NO312" s="6"/>
      <c r="NP312" s="6"/>
      <c r="NQ312" s="6"/>
      <c r="NR312" s="6"/>
      <c r="NS312" s="6"/>
      <c r="NT312" s="6"/>
      <c r="NU312" s="6"/>
      <c r="NV312" s="6"/>
      <c r="NW312" s="6"/>
      <c r="NX312" s="6"/>
      <c r="NY312" s="6"/>
      <c r="NZ312" s="6"/>
      <c r="OA312" s="6"/>
      <c r="OB312" s="6"/>
      <c r="OC312" s="6"/>
      <c r="OD312" s="6"/>
      <c r="OE312" s="6"/>
      <c r="OF312" s="6"/>
      <c r="OG312" s="6"/>
      <c r="OH312" s="6"/>
      <c r="OI312" s="6"/>
      <c r="OJ312" s="6"/>
      <c r="OK312" s="6"/>
      <c r="OL312" s="6"/>
      <c r="OM312" s="6"/>
      <c r="ON312" s="6"/>
      <c r="OO312" s="6"/>
      <c r="OP312" s="6"/>
      <c r="OQ312" s="6"/>
      <c r="OR312" s="6"/>
      <c r="OS312" s="6"/>
      <c r="OT312" s="6"/>
      <c r="OU312" s="6"/>
      <c r="OV312" s="6"/>
      <c r="OW312" s="6"/>
      <c r="OX312" s="6"/>
      <c r="OY312" s="6"/>
      <c r="OZ312" s="6"/>
      <c r="PA312" s="6"/>
      <c r="PB312" s="6"/>
      <c r="PC312" s="6"/>
      <c r="PD312" s="6"/>
      <c r="PE312" s="6"/>
      <c r="PF312" s="6"/>
      <c r="PG312" s="6"/>
      <c r="PH312" s="6"/>
      <c r="PI312" s="6"/>
      <c r="PJ312" s="6"/>
      <c r="PK312" s="6"/>
      <c r="PL312" s="6"/>
      <c r="PM312" s="6"/>
      <c r="PN312" s="6"/>
      <c r="PO312" s="6"/>
      <c r="PP312" s="6"/>
      <c r="PQ312" s="6"/>
      <c r="PR312" s="6"/>
      <c r="PS312" s="6"/>
      <c r="PT312" s="6"/>
      <c r="PU312" s="6"/>
      <c r="PV312" s="6"/>
      <c r="PW312" s="6"/>
      <c r="PX312" s="6"/>
      <c r="PY312" s="6"/>
      <c r="PZ312" s="6"/>
      <c r="QA312" s="6"/>
      <c r="QB312" s="6"/>
      <c r="QC312" s="6"/>
      <c r="QD312" s="6"/>
      <c r="QE312" s="6"/>
      <c r="QF312" s="6"/>
      <c r="QG312" s="6"/>
      <c r="QH312" s="6"/>
      <c r="QI312" s="6"/>
      <c r="QJ312" s="6"/>
      <c r="QK312" s="6"/>
      <c r="QL312" s="6"/>
      <c r="QM312" s="6"/>
      <c r="QN312" s="6"/>
      <c r="QO312" s="6"/>
      <c r="QP312" s="6"/>
      <c r="QQ312" s="6"/>
      <c r="QR312" s="6"/>
      <c r="QS312" s="6"/>
      <c r="QT312" s="6"/>
      <c r="QU312" s="6"/>
      <c r="QV312" s="6"/>
      <c r="QW312" s="6"/>
      <c r="QX312" s="6"/>
      <c r="QY312" s="6"/>
      <c r="QZ312" s="6"/>
      <c r="RA312" s="6"/>
      <c r="RB312" s="6"/>
      <c r="RC312" s="6"/>
      <c r="RD312" s="6"/>
      <c r="RE312" s="6"/>
      <c r="RF312" s="6"/>
      <c r="RG312" s="6"/>
      <c r="RH312" s="6"/>
      <c r="RI312" s="6"/>
      <c r="RJ312" s="6"/>
      <c r="RK312" s="6"/>
      <c r="RL312" s="6"/>
      <c r="RM312" s="6"/>
      <c r="RN312" s="6"/>
      <c r="RO312" s="6"/>
      <c r="RP312" s="6"/>
      <c r="RQ312" s="6"/>
      <c r="RR312" s="6"/>
      <c r="RS312" s="6"/>
      <c r="RT312" s="6"/>
      <c r="RU312" s="6"/>
      <c r="RV312" s="6"/>
      <c r="RW312" s="6"/>
      <c r="RX312" s="6"/>
      <c r="RY312" s="6"/>
      <c r="RZ312" s="6"/>
      <c r="SA312" s="6"/>
      <c r="SB312" s="6"/>
      <c r="SC312" s="6"/>
      <c r="SD312" s="6"/>
      <c r="SE312" s="6"/>
      <c r="SF312" s="6"/>
      <c r="SG312" s="6"/>
      <c r="SH312" s="6"/>
      <c r="SI312" s="6"/>
      <c r="SJ312" s="6"/>
      <c r="SK312" s="6"/>
      <c r="SL312" s="6"/>
      <c r="SM312" s="6"/>
      <c r="SN312" s="6"/>
      <c r="SO312" s="6"/>
      <c r="SP312" s="6"/>
      <c r="SQ312" s="6"/>
      <c r="SR312" s="6"/>
      <c r="SS312" s="6"/>
      <c r="ST312" s="6"/>
      <c r="SU312" s="6"/>
      <c r="SV312" s="6"/>
      <c r="SW312" s="6"/>
      <c r="SX312" s="6"/>
      <c r="SY312" s="6"/>
      <c r="SZ312" s="6"/>
      <c r="TA312" s="6"/>
      <c r="TB312" s="6"/>
      <c r="TC312" s="6"/>
      <c r="TD312" s="6"/>
      <c r="TE312" s="6"/>
      <c r="TF312" s="6"/>
      <c r="TG312" s="6"/>
      <c r="TH312" s="6"/>
      <c r="TI312" s="6"/>
      <c r="TJ312" s="6"/>
      <c r="TK312" s="6"/>
      <c r="TL312" s="6"/>
      <c r="TM312" s="6"/>
      <c r="TN312" s="6"/>
      <c r="TO312" s="6"/>
      <c r="TP312" s="6"/>
      <c r="TQ312" s="6"/>
      <c r="TR312" s="6"/>
      <c r="TS312" s="6"/>
      <c r="TT312" s="6"/>
      <c r="TU312" s="6"/>
      <c r="TV312" s="6"/>
      <c r="TW312" s="6"/>
      <c r="TX312" s="6"/>
      <c r="TY312" s="6"/>
      <c r="TZ312" s="6"/>
      <c r="UA312" s="6"/>
      <c r="UB312" s="6"/>
      <c r="UC312" s="6"/>
      <c r="UD312" s="6"/>
      <c r="UE312" s="6"/>
      <c r="UF312" s="6"/>
      <c r="UG312" s="6"/>
      <c r="UH312" s="6"/>
      <c r="UI312" s="6"/>
      <c r="UJ312" s="6"/>
      <c r="UK312" s="6"/>
      <c r="UL312" s="6"/>
      <c r="UM312" s="6"/>
      <c r="UN312" s="6"/>
      <c r="UO312" s="6"/>
      <c r="UP312" s="6"/>
      <c r="UQ312" s="6"/>
      <c r="UR312" s="6"/>
      <c r="US312" s="6"/>
      <c r="UT312" s="6"/>
      <c r="UU312" s="6"/>
      <c r="UV312" s="6"/>
      <c r="UW312" s="6"/>
      <c r="UX312" s="6"/>
      <c r="UY312" s="6"/>
      <c r="UZ312" s="6"/>
      <c r="VA312" s="6"/>
      <c r="VB312" s="6"/>
      <c r="VC312" s="6"/>
      <c r="VD312" s="6"/>
      <c r="VE312" s="6"/>
      <c r="VF312" s="6"/>
      <c r="VG312" s="6"/>
      <c r="VH312" s="6"/>
      <c r="VI312" s="6"/>
      <c r="VJ312" s="6"/>
      <c r="VK312" s="6"/>
      <c r="VL312" s="6"/>
      <c r="VM312" s="6"/>
      <c r="VN312" s="6"/>
      <c r="VO312" s="6"/>
      <c r="VP312" s="6"/>
      <c r="VQ312" s="6"/>
      <c r="VR312" s="6"/>
      <c r="VS312" s="6"/>
      <c r="VT312" s="6"/>
      <c r="VU312" s="6"/>
      <c r="VV312" s="6"/>
      <c r="VW312" s="6"/>
      <c r="VX312" s="6"/>
      <c r="VY312" s="6"/>
      <c r="VZ312" s="6"/>
      <c r="WA312" s="6"/>
      <c r="WB312" s="6"/>
      <c r="WC312" s="6"/>
      <c r="WD312" s="6"/>
      <c r="WE312" s="6"/>
      <c r="WF312" s="6"/>
      <c r="WG312" s="6"/>
      <c r="WH312" s="6"/>
      <c r="WI312" s="6"/>
      <c r="WJ312" s="6"/>
      <c r="WK312" s="6"/>
      <c r="WL312" s="6"/>
      <c r="WM312" s="6"/>
      <c r="WN312" s="6"/>
      <c r="WO312" s="6"/>
      <c r="WP312" s="6"/>
      <c r="WQ312" s="6"/>
      <c r="WR312" s="6"/>
      <c r="WS312" s="6"/>
      <c r="WT312" s="6"/>
      <c r="WU312" s="6"/>
      <c r="WV312" s="6"/>
      <c r="WW312" s="6"/>
      <c r="WX312" s="6"/>
      <c r="WY312" s="6"/>
      <c r="WZ312" s="6"/>
      <c r="XA312" s="6"/>
      <c r="XB312" s="6"/>
      <c r="XC312" s="6"/>
      <c r="XD312" s="6"/>
      <c r="XE312" s="6"/>
      <c r="XF312" s="6"/>
      <c r="XG312" s="6"/>
      <c r="XH312" s="6"/>
      <c r="XI312" s="6"/>
      <c r="XJ312" s="6"/>
      <c r="XK312" s="6"/>
      <c r="XL312" s="6"/>
      <c r="XM312" s="6"/>
      <c r="XN312" s="6"/>
      <c r="XO312" s="6"/>
      <c r="XP312" s="6"/>
      <c r="XQ312" s="6"/>
      <c r="XR312" s="6"/>
      <c r="XS312" s="6"/>
      <c r="XT312" s="6"/>
      <c r="XU312" s="6"/>
      <c r="XV312" s="6"/>
      <c r="XW312" s="6"/>
      <c r="XX312" s="6"/>
      <c r="XY312" s="6"/>
      <c r="XZ312" s="6"/>
      <c r="YA312" s="6"/>
      <c r="YB312" s="6"/>
      <c r="YC312" s="6"/>
      <c r="YD312" s="6"/>
      <c r="YE312" s="6"/>
      <c r="YF312" s="6"/>
      <c r="YG312" s="6"/>
      <c r="YH312" s="6"/>
      <c r="YI312" s="6"/>
      <c r="YJ312" s="6"/>
      <c r="YK312" s="6"/>
      <c r="YL312" s="6"/>
      <c r="YM312" s="6"/>
      <c r="YN312" s="6"/>
      <c r="YO312" s="6"/>
      <c r="YP312" s="6"/>
      <c r="YQ312" s="6"/>
      <c r="YR312" s="6"/>
      <c r="YS312" s="6"/>
      <c r="YT312" s="6"/>
      <c r="YU312" s="6"/>
      <c r="YV312" s="6"/>
      <c r="YW312" s="6"/>
      <c r="YX312" s="6"/>
      <c r="YY312" s="6"/>
      <c r="YZ312" s="6"/>
      <c r="ZA312" s="6"/>
      <c r="ZB312" s="6"/>
      <c r="ZC312" s="6"/>
      <c r="ZD312" s="6"/>
      <c r="ZE312" s="6"/>
      <c r="ZF312" s="6"/>
      <c r="ZG312" s="6"/>
      <c r="ZH312" s="6"/>
      <c r="ZI312" s="6"/>
      <c r="ZJ312" s="6"/>
      <c r="ZK312" s="6"/>
      <c r="ZL312" s="6"/>
      <c r="ZM312" s="6"/>
      <c r="ZN312" s="6"/>
      <c r="ZO312" s="6"/>
      <c r="ZP312" s="6"/>
      <c r="ZQ312" s="6"/>
      <c r="ZR312" s="6"/>
      <c r="ZS312" s="6"/>
      <c r="ZT312" s="6"/>
      <c r="ZU312" s="6"/>
      <c r="ZV312" s="6"/>
      <c r="ZW312" s="6"/>
      <c r="ZX312" s="6"/>
      <c r="ZY312" s="6"/>
      <c r="ZZ312" s="6"/>
      <c r="AAA312" s="6"/>
      <c r="AAB312" s="6"/>
      <c r="AAC312" s="6"/>
      <c r="AAD312" s="6"/>
      <c r="AAE312" s="6"/>
      <c r="AAF312" s="6"/>
      <c r="AAG312" s="6"/>
      <c r="AAH312" s="6"/>
      <c r="AAI312" s="6"/>
      <c r="AAJ312" s="6"/>
      <c r="AAK312" s="6"/>
      <c r="AAL312" s="6"/>
      <c r="AAM312" s="6"/>
      <c r="AAN312" s="6"/>
      <c r="AAO312" s="6"/>
      <c r="AAP312" s="6"/>
      <c r="AAQ312" s="6"/>
      <c r="AAR312" s="6"/>
      <c r="AAS312" s="6"/>
      <c r="AAT312" s="6"/>
      <c r="AAU312" s="6"/>
      <c r="AAV312" s="6"/>
      <c r="AAW312" s="6"/>
      <c r="AAX312" s="6"/>
      <c r="AAY312" s="6"/>
      <c r="AAZ312" s="6"/>
      <c r="ABA312" s="6"/>
      <c r="ABB312" s="6"/>
      <c r="ABC312" s="6"/>
      <c r="ABD312" s="6"/>
      <c r="ABE312" s="6"/>
      <c r="ABF312" s="6"/>
      <c r="ABG312" s="6"/>
      <c r="ABH312" s="6"/>
      <c r="ABI312" s="6"/>
      <c r="ABJ312" s="6"/>
      <c r="ABK312" s="6"/>
      <c r="ABL312" s="6"/>
      <c r="ABM312" s="6"/>
      <c r="ABN312" s="6"/>
      <c r="ABO312" s="6"/>
      <c r="ABP312" s="6"/>
      <c r="ABQ312" s="6"/>
      <c r="ABR312" s="6"/>
      <c r="ABS312" s="6"/>
      <c r="ABT312" s="6"/>
      <c r="ABU312" s="6"/>
      <c r="ABV312" s="6"/>
      <c r="ABW312" s="6"/>
      <c r="ABX312" s="6"/>
      <c r="ABY312" s="6"/>
      <c r="ABZ312" s="6"/>
      <c r="ACA312" s="6"/>
      <c r="ACB312" s="6"/>
      <c r="ACC312" s="6"/>
      <c r="ACD312" s="6"/>
      <c r="ACE312" s="6"/>
      <c r="ACF312" s="6"/>
      <c r="ACG312" s="6"/>
      <c r="ACH312" s="6"/>
      <c r="ACI312" s="6"/>
      <c r="ACJ312" s="6"/>
      <c r="ACK312" s="6"/>
      <c r="ACL312" s="6"/>
      <c r="ACM312" s="6"/>
      <c r="ACN312" s="6"/>
      <c r="ACO312" s="6"/>
      <c r="ACP312" s="6"/>
      <c r="ACQ312" s="6"/>
      <c r="ACR312" s="6"/>
      <c r="ACS312" s="6"/>
      <c r="ACT312" s="6"/>
      <c r="ACU312" s="6"/>
      <c r="ACV312" s="6"/>
      <c r="ACW312" s="6"/>
      <c r="ACX312" s="6"/>
      <c r="ACY312" s="6"/>
      <c r="ACZ312" s="6"/>
      <c r="ADA312" s="6"/>
      <c r="ADB312" s="6"/>
      <c r="ADC312" s="6"/>
      <c r="ADD312" s="6"/>
      <c r="ADE312" s="6"/>
      <c r="ADF312" s="6"/>
      <c r="ADG312" s="6"/>
      <c r="ADH312" s="6"/>
      <c r="ADI312" s="6"/>
      <c r="ADJ312" s="6"/>
      <c r="ADK312" s="6"/>
      <c r="ADL312" s="6"/>
      <c r="ADM312" s="6"/>
      <c r="ADN312" s="6"/>
      <c r="ADO312" s="6"/>
      <c r="ADP312" s="6"/>
      <c r="ADQ312" s="6"/>
      <c r="ADR312" s="6"/>
      <c r="ADS312" s="6"/>
      <c r="ADT312" s="6"/>
      <c r="ADU312" s="6"/>
      <c r="ADV312" s="6"/>
      <c r="ADW312" s="6"/>
      <c r="ADX312" s="6"/>
      <c r="ADY312" s="6"/>
      <c r="ADZ312" s="6"/>
      <c r="AEA312" s="6"/>
      <c r="AEB312" s="6"/>
      <c r="AEC312" s="6"/>
      <c r="AED312" s="6"/>
      <c r="AEE312" s="6"/>
      <c r="AEF312" s="6"/>
      <c r="AEG312" s="6"/>
      <c r="AEH312" s="6"/>
      <c r="AEI312" s="6"/>
      <c r="AEJ312" s="6"/>
      <c r="AEK312" s="6"/>
      <c r="AEL312" s="6"/>
      <c r="AEM312" s="6"/>
      <c r="AEN312" s="6"/>
      <c r="AEO312" s="6"/>
      <c r="AEP312" s="6"/>
      <c r="AEQ312" s="6"/>
      <c r="AER312" s="6"/>
      <c r="AES312" s="6"/>
      <c r="AET312" s="6"/>
      <c r="AEU312" s="6"/>
      <c r="AEV312" s="6"/>
      <c r="AEW312" s="6"/>
      <c r="AEX312" s="6"/>
      <c r="AEY312" s="6"/>
      <c r="AEZ312" s="6"/>
      <c r="AFA312" s="6"/>
      <c r="AFB312" s="6"/>
      <c r="AFC312" s="6"/>
      <c r="AFD312" s="6"/>
      <c r="AFE312" s="6"/>
      <c r="AFF312" s="6"/>
      <c r="AFG312" s="6"/>
      <c r="AFH312" s="6"/>
      <c r="AFI312" s="6"/>
      <c r="AFJ312" s="6"/>
      <c r="AFK312" s="6"/>
      <c r="AFL312" s="6"/>
      <c r="AFM312" s="6"/>
      <c r="AFN312" s="6"/>
      <c r="AFO312" s="6"/>
      <c r="AFP312" s="6"/>
      <c r="AFQ312" s="6"/>
      <c r="AFR312" s="6"/>
      <c r="AFS312" s="6"/>
      <c r="AFT312" s="6"/>
      <c r="AFU312" s="6"/>
      <c r="AFV312" s="6"/>
      <c r="AFW312" s="6"/>
      <c r="AFX312" s="6"/>
      <c r="AFY312" s="6"/>
      <c r="AFZ312" s="6"/>
      <c r="AGA312" s="6"/>
      <c r="AGB312" s="6"/>
      <c r="AGC312" s="6"/>
      <c r="AGD312" s="6"/>
      <c r="AGE312" s="6"/>
      <c r="AGF312" s="6"/>
      <c r="AGG312" s="6"/>
      <c r="AGH312" s="6"/>
      <c r="AGI312" s="6"/>
      <c r="AGJ312" s="6"/>
      <c r="AGK312" s="6"/>
      <c r="AGL312" s="6"/>
      <c r="AGM312" s="6"/>
      <c r="AGN312" s="6"/>
      <c r="AGO312" s="6"/>
      <c r="AGP312" s="6"/>
      <c r="AGQ312" s="6"/>
      <c r="AGR312" s="6"/>
      <c r="AGS312" s="6"/>
      <c r="AGT312" s="6"/>
      <c r="AGU312" s="6"/>
      <c r="AGV312" s="6"/>
      <c r="AGW312" s="6"/>
      <c r="AGX312" s="6"/>
      <c r="AGY312" s="6"/>
      <c r="AGZ312" s="6"/>
      <c r="AHA312" s="6"/>
      <c r="AHB312" s="6"/>
      <c r="AHC312" s="6"/>
      <c r="AHD312" s="6"/>
      <c r="AHE312" s="6"/>
      <c r="AHF312" s="6"/>
      <c r="AHG312" s="6"/>
      <c r="AHH312" s="6"/>
      <c r="AHI312" s="6"/>
      <c r="AHJ312" s="6"/>
      <c r="AHK312" s="6"/>
      <c r="AHL312" s="6"/>
      <c r="AHM312" s="6"/>
      <c r="AHN312" s="6"/>
      <c r="AHO312" s="6"/>
      <c r="AHP312" s="6"/>
      <c r="AHQ312" s="6"/>
      <c r="AHR312" s="6"/>
      <c r="AHS312" s="6"/>
      <c r="AHT312" s="6"/>
      <c r="AHU312" s="6"/>
      <c r="AHV312" s="6"/>
      <c r="AHW312" s="6"/>
      <c r="AHX312" s="6"/>
      <c r="AHY312" s="6"/>
      <c r="AHZ312" s="6"/>
      <c r="AIA312" s="6"/>
      <c r="AIB312" s="6"/>
      <c r="AIC312" s="6"/>
      <c r="AID312" s="6"/>
      <c r="AIE312" s="6"/>
      <c r="AIF312" s="6"/>
      <c r="AIG312" s="6"/>
      <c r="AIH312" s="6"/>
      <c r="AII312" s="6"/>
      <c r="AIJ312" s="6"/>
      <c r="AIK312" s="6"/>
      <c r="AIL312" s="6"/>
      <c r="AIM312" s="6"/>
      <c r="AIN312" s="6"/>
      <c r="AIO312" s="6"/>
      <c r="AIP312" s="6"/>
      <c r="AIQ312" s="6"/>
      <c r="AIR312" s="6"/>
      <c r="AIS312" s="6"/>
      <c r="AIT312" s="6"/>
      <c r="AIU312" s="6"/>
      <c r="AIV312" s="6"/>
      <c r="AIW312" s="6"/>
      <c r="AIX312" s="6"/>
      <c r="AIY312" s="6"/>
      <c r="AIZ312" s="6"/>
      <c r="AJA312" s="6"/>
      <c r="AJB312" s="6"/>
      <c r="AJC312" s="6"/>
      <c r="AJD312" s="6"/>
      <c r="AJE312" s="6"/>
      <c r="AJF312" s="6"/>
      <c r="AJG312" s="6"/>
      <c r="AJH312" s="6"/>
      <c r="AJI312" s="6"/>
      <c r="AJJ312" s="6"/>
      <c r="AJK312" s="6"/>
      <c r="AJL312" s="6"/>
      <c r="AJM312" s="6"/>
      <c r="AJN312" s="6"/>
      <c r="AJO312" s="6"/>
      <c r="AJP312" s="6"/>
      <c r="AJQ312" s="6"/>
      <c r="AJR312" s="6"/>
      <c r="AJS312" s="6"/>
      <c r="AJT312" s="6"/>
      <c r="AJU312" s="6"/>
    </row>
    <row r="313" spans="1:958" ht="16.5" hidden="1" customHeight="1" x14ac:dyDescent="0.25">
      <c r="A313" s="638"/>
      <c r="B313" s="670"/>
      <c r="C313" s="646">
        <v>212</v>
      </c>
      <c r="D313" s="656">
        <f>C77+C86</f>
        <v>0</v>
      </c>
      <c r="E313" s="646">
        <v>212</v>
      </c>
      <c r="F313" s="656"/>
      <c r="G313" s="646">
        <v>212</v>
      </c>
      <c r="H313" s="656">
        <f t="shared" si="107"/>
        <v>0</v>
      </c>
      <c r="I313" s="641"/>
      <c r="J313" s="2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5"/>
      <c r="AY313" s="5"/>
      <c r="AZ313" s="5"/>
      <c r="BA313" s="5"/>
      <c r="BB313" s="5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6"/>
      <c r="HW313" s="6"/>
      <c r="HX313" s="6"/>
      <c r="HY313" s="6"/>
      <c r="HZ313" s="6"/>
      <c r="IA313" s="6"/>
      <c r="IB313" s="6"/>
      <c r="IC313" s="6"/>
      <c r="ID313" s="6"/>
      <c r="IE313" s="6"/>
      <c r="IF313" s="6"/>
      <c r="IG313" s="6"/>
      <c r="IH313" s="6"/>
      <c r="II313" s="6"/>
      <c r="IJ313" s="6"/>
      <c r="IK313" s="6"/>
      <c r="IL313" s="6"/>
      <c r="IM313" s="6"/>
      <c r="IN313" s="6"/>
      <c r="IO313" s="6"/>
      <c r="IP313" s="6"/>
      <c r="IQ313" s="6"/>
      <c r="IR313" s="6"/>
      <c r="IS313" s="6"/>
      <c r="IT313" s="6"/>
      <c r="IU313" s="6"/>
      <c r="IV313" s="6"/>
      <c r="IW313" s="6"/>
      <c r="IX313" s="6"/>
      <c r="IY313" s="6"/>
      <c r="IZ313" s="6"/>
      <c r="JA313" s="6"/>
      <c r="JB313" s="6"/>
      <c r="JC313" s="6"/>
      <c r="JD313" s="6"/>
      <c r="JE313" s="6"/>
      <c r="JF313" s="6"/>
      <c r="JG313" s="6"/>
      <c r="JH313" s="6"/>
      <c r="JI313" s="6"/>
      <c r="JJ313" s="6"/>
      <c r="JK313" s="6"/>
      <c r="JL313" s="6"/>
      <c r="JM313" s="6"/>
      <c r="JN313" s="6"/>
      <c r="JO313" s="6"/>
      <c r="JP313" s="6"/>
      <c r="JQ313" s="6"/>
      <c r="JR313" s="6"/>
      <c r="JS313" s="6"/>
      <c r="JT313" s="6"/>
      <c r="JU313" s="6"/>
      <c r="JV313" s="6"/>
      <c r="JW313" s="6"/>
      <c r="JX313" s="6"/>
      <c r="JY313" s="6"/>
      <c r="JZ313" s="6"/>
      <c r="KA313" s="6"/>
      <c r="KB313" s="6"/>
      <c r="KC313" s="6"/>
      <c r="KD313" s="6"/>
      <c r="KE313" s="6"/>
      <c r="KF313" s="6"/>
      <c r="KG313" s="6"/>
      <c r="KH313" s="6"/>
      <c r="KI313" s="6"/>
      <c r="KJ313" s="6"/>
      <c r="KK313" s="6"/>
      <c r="KL313" s="6"/>
      <c r="KM313" s="6"/>
      <c r="KN313" s="6"/>
      <c r="KO313" s="6"/>
      <c r="KP313" s="6"/>
      <c r="KQ313" s="6"/>
      <c r="KR313" s="6"/>
      <c r="KS313" s="6"/>
      <c r="KT313" s="6"/>
      <c r="KU313" s="6"/>
      <c r="KV313" s="6"/>
      <c r="KW313" s="6"/>
      <c r="KX313" s="6"/>
      <c r="KY313" s="6"/>
      <c r="KZ313" s="6"/>
      <c r="LA313" s="6"/>
      <c r="LB313" s="6"/>
      <c r="LC313" s="6"/>
      <c r="LD313" s="6"/>
      <c r="LE313" s="6"/>
      <c r="LF313" s="6"/>
      <c r="LG313" s="6"/>
      <c r="LH313" s="6"/>
      <c r="LI313" s="6"/>
      <c r="LJ313" s="6"/>
      <c r="LK313" s="6"/>
      <c r="LL313" s="6"/>
      <c r="LM313" s="6"/>
      <c r="LN313" s="6"/>
      <c r="LO313" s="6"/>
      <c r="LP313" s="6"/>
      <c r="LQ313" s="6"/>
      <c r="LR313" s="6"/>
      <c r="LS313" s="6"/>
      <c r="LT313" s="6"/>
      <c r="LU313" s="6"/>
      <c r="LV313" s="6"/>
      <c r="LW313" s="6"/>
      <c r="LX313" s="6"/>
      <c r="LY313" s="6"/>
      <c r="LZ313" s="6"/>
      <c r="MA313" s="6"/>
      <c r="MB313" s="6"/>
      <c r="MC313" s="6"/>
      <c r="MD313" s="6"/>
      <c r="ME313" s="6"/>
      <c r="MF313" s="6"/>
      <c r="MG313" s="6"/>
      <c r="MH313" s="6"/>
      <c r="MI313" s="6"/>
      <c r="MJ313" s="6"/>
      <c r="MK313" s="6"/>
      <c r="ML313" s="6"/>
      <c r="MM313" s="6"/>
      <c r="MN313" s="6"/>
      <c r="MO313" s="6"/>
      <c r="MP313" s="6"/>
      <c r="MQ313" s="6"/>
      <c r="MR313" s="6"/>
      <c r="MS313" s="6"/>
      <c r="MT313" s="6"/>
      <c r="MU313" s="6"/>
      <c r="MV313" s="6"/>
      <c r="MW313" s="6"/>
      <c r="MX313" s="6"/>
      <c r="MY313" s="6"/>
      <c r="MZ313" s="6"/>
      <c r="NA313" s="6"/>
      <c r="NB313" s="6"/>
      <c r="NC313" s="6"/>
      <c r="ND313" s="6"/>
      <c r="NE313" s="6"/>
      <c r="NF313" s="6"/>
      <c r="NG313" s="6"/>
      <c r="NH313" s="6"/>
      <c r="NI313" s="6"/>
      <c r="NJ313" s="6"/>
      <c r="NK313" s="6"/>
      <c r="NL313" s="6"/>
      <c r="NM313" s="6"/>
      <c r="NN313" s="6"/>
      <c r="NO313" s="6"/>
      <c r="NP313" s="6"/>
      <c r="NQ313" s="6"/>
      <c r="NR313" s="6"/>
      <c r="NS313" s="6"/>
      <c r="NT313" s="6"/>
      <c r="NU313" s="6"/>
      <c r="NV313" s="6"/>
      <c r="NW313" s="6"/>
      <c r="NX313" s="6"/>
      <c r="NY313" s="6"/>
      <c r="NZ313" s="6"/>
      <c r="OA313" s="6"/>
      <c r="OB313" s="6"/>
      <c r="OC313" s="6"/>
      <c r="OD313" s="6"/>
      <c r="OE313" s="6"/>
      <c r="OF313" s="6"/>
      <c r="OG313" s="6"/>
      <c r="OH313" s="6"/>
      <c r="OI313" s="6"/>
      <c r="OJ313" s="6"/>
      <c r="OK313" s="6"/>
      <c r="OL313" s="6"/>
      <c r="OM313" s="6"/>
      <c r="ON313" s="6"/>
      <c r="OO313" s="6"/>
      <c r="OP313" s="6"/>
      <c r="OQ313" s="6"/>
      <c r="OR313" s="6"/>
      <c r="OS313" s="6"/>
      <c r="OT313" s="6"/>
      <c r="OU313" s="6"/>
      <c r="OV313" s="6"/>
      <c r="OW313" s="6"/>
      <c r="OX313" s="6"/>
      <c r="OY313" s="6"/>
      <c r="OZ313" s="6"/>
      <c r="PA313" s="6"/>
      <c r="PB313" s="6"/>
      <c r="PC313" s="6"/>
      <c r="PD313" s="6"/>
      <c r="PE313" s="6"/>
      <c r="PF313" s="6"/>
      <c r="PG313" s="6"/>
      <c r="PH313" s="6"/>
      <c r="PI313" s="6"/>
      <c r="PJ313" s="6"/>
      <c r="PK313" s="6"/>
      <c r="PL313" s="6"/>
      <c r="PM313" s="6"/>
      <c r="PN313" s="6"/>
      <c r="PO313" s="6"/>
      <c r="PP313" s="6"/>
      <c r="PQ313" s="6"/>
      <c r="PR313" s="6"/>
      <c r="PS313" s="6"/>
      <c r="PT313" s="6"/>
      <c r="PU313" s="6"/>
      <c r="PV313" s="6"/>
      <c r="PW313" s="6"/>
      <c r="PX313" s="6"/>
      <c r="PY313" s="6"/>
      <c r="PZ313" s="6"/>
      <c r="QA313" s="6"/>
      <c r="QB313" s="6"/>
      <c r="QC313" s="6"/>
      <c r="QD313" s="6"/>
      <c r="QE313" s="6"/>
      <c r="QF313" s="6"/>
      <c r="QG313" s="6"/>
      <c r="QH313" s="6"/>
      <c r="QI313" s="6"/>
      <c r="QJ313" s="6"/>
      <c r="QK313" s="6"/>
      <c r="QL313" s="6"/>
      <c r="QM313" s="6"/>
      <c r="QN313" s="6"/>
      <c r="QO313" s="6"/>
      <c r="QP313" s="6"/>
      <c r="QQ313" s="6"/>
      <c r="QR313" s="6"/>
      <c r="QS313" s="6"/>
      <c r="QT313" s="6"/>
      <c r="QU313" s="6"/>
      <c r="QV313" s="6"/>
      <c r="QW313" s="6"/>
      <c r="QX313" s="6"/>
      <c r="QY313" s="6"/>
      <c r="QZ313" s="6"/>
      <c r="RA313" s="6"/>
      <c r="RB313" s="6"/>
      <c r="RC313" s="6"/>
      <c r="RD313" s="6"/>
      <c r="RE313" s="6"/>
      <c r="RF313" s="6"/>
      <c r="RG313" s="6"/>
      <c r="RH313" s="6"/>
      <c r="RI313" s="6"/>
      <c r="RJ313" s="6"/>
      <c r="RK313" s="6"/>
      <c r="RL313" s="6"/>
      <c r="RM313" s="6"/>
      <c r="RN313" s="6"/>
      <c r="RO313" s="6"/>
      <c r="RP313" s="6"/>
      <c r="RQ313" s="6"/>
      <c r="RR313" s="6"/>
      <c r="RS313" s="6"/>
      <c r="RT313" s="6"/>
      <c r="RU313" s="6"/>
      <c r="RV313" s="6"/>
      <c r="RW313" s="6"/>
      <c r="RX313" s="6"/>
      <c r="RY313" s="6"/>
      <c r="RZ313" s="6"/>
      <c r="SA313" s="6"/>
      <c r="SB313" s="6"/>
      <c r="SC313" s="6"/>
      <c r="SD313" s="6"/>
      <c r="SE313" s="6"/>
      <c r="SF313" s="6"/>
      <c r="SG313" s="6"/>
      <c r="SH313" s="6"/>
      <c r="SI313" s="6"/>
      <c r="SJ313" s="6"/>
      <c r="SK313" s="6"/>
      <c r="SL313" s="6"/>
      <c r="SM313" s="6"/>
      <c r="SN313" s="6"/>
      <c r="SO313" s="6"/>
      <c r="SP313" s="6"/>
      <c r="SQ313" s="6"/>
      <c r="SR313" s="6"/>
      <c r="SS313" s="6"/>
      <c r="ST313" s="6"/>
      <c r="SU313" s="6"/>
      <c r="SV313" s="6"/>
      <c r="SW313" s="6"/>
      <c r="SX313" s="6"/>
      <c r="SY313" s="6"/>
      <c r="SZ313" s="6"/>
      <c r="TA313" s="6"/>
      <c r="TB313" s="6"/>
      <c r="TC313" s="6"/>
      <c r="TD313" s="6"/>
      <c r="TE313" s="6"/>
      <c r="TF313" s="6"/>
      <c r="TG313" s="6"/>
      <c r="TH313" s="6"/>
      <c r="TI313" s="6"/>
      <c r="TJ313" s="6"/>
      <c r="TK313" s="6"/>
      <c r="TL313" s="6"/>
      <c r="TM313" s="6"/>
      <c r="TN313" s="6"/>
      <c r="TO313" s="6"/>
      <c r="TP313" s="6"/>
      <c r="TQ313" s="6"/>
      <c r="TR313" s="6"/>
      <c r="TS313" s="6"/>
      <c r="TT313" s="6"/>
      <c r="TU313" s="6"/>
      <c r="TV313" s="6"/>
      <c r="TW313" s="6"/>
      <c r="TX313" s="6"/>
      <c r="TY313" s="6"/>
      <c r="TZ313" s="6"/>
      <c r="UA313" s="6"/>
      <c r="UB313" s="6"/>
      <c r="UC313" s="6"/>
      <c r="UD313" s="6"/>
      <c r="UE313" s="6"/>
      <c r="UF313" s="6"/>
      <c r="UG313" s="6"/>
      <c r="UH313" s="6"/>
      <c r="UI313" s="6"/>
      <c r="UJ313" s="6"/>
      <c r="UK313" s="6"/>
      <c r="UL313" s="6"/>
      <c r="UM313" s="6"/>
      <c r="UN313" s="6"/>
      <c r="UO313" s="6"/>
      <c r="UP313" s="6"/>
      <c r="UQ313" s="6"/>
      <c r="UR313" s="6"/>
      <c r="US313" s="6"/>
      <c r="UT313" s="6"/>
      <c r="UU313" s="6"/>
      <c r="UV313" s="6"/>
      <c r="UW313" s="6"/>
      <c r="UX313" s="6"/>
      <c r="UY313" s="6"/>
      <c r="UZ313" s="6"/>
      <c r="VA313" s="6"/>
      <c r="VB313" s="6"/>
      <c r="VC313" s="6"/>
      <c r="VD313" s="6"/>
      <c r="VE313" s="6"/>
      <c r="VF313" s="6"/>
      <c r="VG313" s="6"/>
      <c r="VH313" s="6"/>
      <c r="VI313" s="6"/>
      <c r="VJ313" s="6"/>
      <c r="VK313" s="6"/>
      <c r="VL313" s="6"/>
      <c r="VM313" s="6"/>
      <c r="VN313" s="6"/>
      <c r="VO313" s="6"/>
      <c r="VP313" s="6"/>
      <c r="VQ313" s="6"/>
      <c r="VR313" s="6"/>
      <c r="VS313" s="6"/>
      <c r="VT313" s="6"/>
      <c r="VU313" s="6"/>
      <c r="VV313" s="6"/>
      <c r="VW313" s="6"/>
      <c r="VX313" s="6"/>
      <c r="VY313" s="6"/>
      <c r="VZ313" s="6"/>
      <c r="WA313" s="6"/>
      <c r="WB313" s="6"/>
      <c r="WC313" s="6"/>
      <c r="WD313" s="6"/>
      <c r="WE313" s="6"/>
      <c r="WF313" s="6"/>
      <c r="WG313" s="6"/>
      <c r="WH313" s="6"/>
      <c r="WI313" s="6"/>
      <c r="WJ313" s="6"/>
      <c r="WK313" s="6"/>
      <c r="WL313" s="6"/>
      <c r="WM313" s="6"/>
      <c r="WN313" s="6"/>
      <c r="WO313" s="6"/>
      <c r="WP313" s="6"/>
      <c r="WQ313" s="6"/>
      <c r="WR313" s="6"/>
      <c r="WS313" s="6"/>
      <c r="WT313" s="6"/>
      <c r="WU313" s="6"/>
      <c r="WV313" s="6"/>
      <c r="WW313" s="6"/>
      <c r="WX313" s="6"/>
      <c r="WY313" s="6"/>
      <c r="WZ313" s="6"/>
      <c r="XA313" s="6"/>
      <c r="XB313" s="6"/>
      <c r="XC313" s="6"/>
      <c r="XD313" s="6"/>
      <c r="XE313" s="6"/>
      <c r="XF313" s="6"/>
      <c r="XG313" s="6"/>
      <c r="XH313" s="6"/>
      <c r="XI313" s="6"/>
      <c r="XJ313" s="6"/>
      <c r="XK313" s="6"/>
      <c r="XL313" s="6"/>
      <c r="XM313" s="6"/>
      <c r="XN313" s="6"/>
      <c r="XO313" s="6"/>
      <c r="XP313" s="6"/>
      <c r="XQ313" s="6"/>
      <c r="XR313" s="6"/>
      <c r="XS313" s="6"/>
      <c r="XT313" s="6"/>
      <c r="XU313" s="6"/>
      <c r="XV313" s="6"/>
      <c r="XW313" s="6"/>
      <c r="XX313" s="6"/>
      <c r="XY313" s="6"/>
      <c r="XZ313" s="6"/>
      <c r="YA313" s="6"/>
      <c r="YB313" s="6"/>
      <c r="YC313" s="6"/>
      <c r="YD313" s="6"/>
      <c r="YE313" s="6"/>
      <c r="YF313" s="6"/>
      <c r="YG313" s="6"/>
      <c r="YH313" s="6"/>
      <c r="YI313" s="6"/>
      <c r="YJ313" s="6"/>
      <c r="YK313" s="6"/>
      <c r="YL313" s="6"/>
      <c r="YM313" s="6"/>
      <c r="YN313" s="6"/>
      <c r="YO313" s="6"/>
      <c r="YP313" s="6"/>
      <c r="YQ313" s="6"/>
      <c r="YR313" s="6"/>
      <c r="YS313" s="6"/>
      <c r="YT313" s="6"/>
      <c r="YU313" s="6"/>
      <c r="YV313" s="6"/>
      <c r="YW313" s="6"/>
      <c r="YX313" s="6"/>
      <c r="YY313" s="6"/>
      <c r="YZ313" s="6"/>
      <c r="ZA313" s="6"/>
      <c r="ZB313" s="6"/>
      <c r="ZC313" s="6"/>
      <c r="ZD313" s="6"/>
      <c r="ZE313" s="6"/>
      <c r="ZF313" s="6"/>
      <c r="ZG313" s="6"/>
      <c r="ZH313" s="6"/>
      <c r="ZI313" s="6"/>
      <c r="ZJ313" s="6"/>
      <c r="ZK313" s="6"/>
      <c r="ZL313" s="6"/>
      <c r="ZM313" s="6"/>
      <c r="ZN313" s="6"/>
      <c r="ZO313" s="6"/>
      <c r="ZP313" s="6"/>
      <c r="ZQ313" s="6"/>
      <c r="ZR313" s="6"/>
      <c r="ZS313" s="6"/>
      <c r="ZT313" s="6"/>
      <c r="ZU313" s="6"/>
      <c r="ZV313" s="6"/>
      <c r="ZW313" s="6"/>
      <c r="ZX313" s="6"/>
      <c r="ZY313" s="6"/>
      <c r="ZZ313" s="6"/>
      <c r="AAA313" s="6"/>
      <c r="AAB313" s="6"/>
      <c r="AAC313" s="6"/>
      <c r="AAD313" s="6"/>
      <c r="AAE313" s="6"/>
      <c r="AAF313" s="6"/>
      <c r="AAG313" s="6"/>
      <c r="AAH313" s="6"/>
      <c r="AAI313" s="6"/>
      <c r="AAJ313" s="6"/>
      <c r="AAK313" s="6"/>
      <c r="AAL313" s="6"/>
      <c r="AAM313" s="6"/>
      <c r="AAN313" s="6"/>
      <c r="AAO313" s="6"/>
      <c r="AAP313" s="6"/>
      <c r="AAQ313" s="6"/>
      <c r="AAR313" s="6"/>
      <c r="AAS313" s="6"/>
      <c r="AAT313" s="6"/>
      <c r="AAU313" s="6"/>
      <c r="AAV313" s="6"/>
      <c r="AAW313" s="6"/>
      <c r="AAX313" s="6"/>
      <c r="AAY313" s="6"/>
      <c r="AAZ313" s="6"/>
      <c r="ABA313" s="6"/>
      <c r="ABB313" s="6"/>
      <c r="ABC313" s="6"/>
      <c r="ABD313" s="6"/>
      <c r="ABE313" s="6"/>
      <c r="ABF313" s="6"/>
      <c r="ABG313" s="6"/>
      <c r="ABH313" s="6"/>
      <c r="ABI313" s="6"/>
      <c r="ABJ313" s="6"/>
      <c r="ABK313" s="6"/>
      <c r="ABL313" s="6"/>
      <c r="ABM313" s="6"/>
      <c r="ABN313" s="6"/>
      <c r="ABO313" s="6"/>
      <c r="ABP313" s="6"/>
      <c r="ABQ313" s="6"/>
      <c r="ABR313" s="6"/>
      <c r="ABS313" s="6"/>
      <c r="ABT313" s="6"/>
      <c r="ABU313" s="6"/>
      <c r="ABV313" s="6"/>
      <c r="ABW313" s="6"/>
      <c r="ABX313" s="6"/>
      <c r="ABY313" s="6"/>
      <c r="ABZ313" s="6"/>
      <c r="ACA313" s="6"/>
      <c r="ACB313" s="6"/>
      <c r="ACC313" s="6"/>
      <c r="ACD313" s="6"/>
      <c r="ACE313" s="6"/>
      <c r="ACF313" s="6"/>
      <c r="ACG313" s="6"/>
      <c r="ACH313" s="6"/>
      <c r="ACI313" s="6"/>
      <c r="ACJ313" s="6"/>
      <c r="ACK313" s="6"/>
      <c r="ACL313" s="6"/>
      <c r="ACM313" s="6"/>
      <c r="ACN313" s="6"/>
      <c r="ACO313" s="6"/>
      <c r="ACP313" s="6"/>
      <c r="ACQ313" s="6"/>
      <c r="ACR313" s="6"/>
      <c r="ACS313" s="6"/>
      <c r="ACT313" s="6"/>
      <c r="ACU313" s="6"/>
      <c r="ACV313" s="6"/>
      <c r="ACW313" s="6"/>
      <c r="ACX313" s="6"/>
      <c r="ACY313" s="6"/>
      <c r="ACZ313" s="6"/>
      <c r="ADA313" s="6"/>
      <c r="ADB313" s="6"/>
      <c r="ADC313" s="6"/>
      <c r="ADD313" s="6"/>
      <c r="ADE313" s="6"/>
      <c r="ADF313" s="6"/>
      <c r="ADG313" s="6"/>
      <c r="ADH313" s="6"/>
      <c r="ADI313" s="6"/>
      <c r="ADJ313" s="6"/>
      <c r="ADK313" s="6"/>
      <c r="ADL313" s="6"/>
      <c r="ADM313" s="6"/>
      <c r="ADN313" s="6"/>
      <c r="ADO313" s="6"/>
      <c r="ADP313" s="6"/>
      <c r="ADQ313" s="6"/>
      <c r="ADR313" s="6"/>
      <c r="ADS313" s="6"/>
      <c r="ADT313" s="6"/>
      <c r="ADU313" s="6"/>
      <c r="ADV313" s="6"/>
      <c r="ADW313" s="6"/>
      <c r="ADX313" s="6"/>
      <c r="ADY313" s="6"/>
      <c r="ADZ313" s="6"/>
      <c r="AEA313" s="6"/>
      <c r="AEB313" s="6"/>
      <c r="AEC313" s="6"/>
      <c r="AED313" s="6"/>
      <c r="AEE313" s="6"/>
      <c r="AEF313" s="6"/>
      <c r="AEG313" s="6"/>
      <c r="AEH313" s="6"/>
      <c r="AEI313" s="6"/>
      <c r="AEJ313" s="6"/>
      <c r="AEK313" s="6"/>
      <c r="AEL313" s="6"/>
      <c r="AEM313" s="6"/>
      <c r="AEN313" s="6"/>
      <c r="AEO313" s="6"/>
      <c r="AEP313" s="6"/>
      <c r="AEQ313" s="6"/>
      <c r="AER313" s="6"/>
      <c r="AES313" s="6"/>
      <c r="AET313" s="6"/>
      <c r="AEU313" s="6"/>
      <c r="AEV313" s="6"/>
      <c r="AEW313" s="6"/>
      <c r="AEX313" s="6"/>
      <c r="AEY313" s="6"/>
      <c r="AEZ313" s="6"/>
      <c r="AFA313" s="6"/>
      <c r="AFB313" s="6"/>
      <c r="AFC313" s="6"/>
      <c r="AFD313" s="6"/>
      <c r="AFE313" s="6"/>
      <c r="AFF313" s="6"/>
      <c r="AFG313" s="6"/>
      <c r="AFH313" s="6"/>
      <c r="AFI313" s="6"/>
      <c r="AFJ313" s="6"/>
      <c r="AFK313" s="6"/>
      <c r="AFL313" s="6"/>
      <c r="AFM313" s="6"/>
      <c r="AFN313" s="6"/>
      <c r="AFO313" s="6"/>
      <c r="AFP313" s="6"/>
      <c r="AFQ313" s="6"/>
      <c r="AFR313" s="6"/>
      <c r="AFS313" s="6"/>
      <c r="AFT313" s="6"/>
      <c r="AFU313" s="6"/>
      <c r="AFV313" s="6"/>
      <c r="AFW313" s="6"/>
      <c r="AFX313" s="6"/>
      <c r="AFY313" s="6"/>
      <c r="AFZ313" s="6"/>
      <c r="AGA313" s="6"/>
      <c r="AGB313" s="6"/>
      <c r="AGC313" s="6"/>
      <c r="AGD313" s="6"/>
      <c r="AGE313" s="6"/>
      <c r="AGF313" s="6"/>
      <c r="AGG313" s="6"/>
      <c r="AGH313" s="6"/>
      <c r="AGI313" s="6"/>
      <c r="AGJ313" s="6"/>
      <c r="AGK313" s="6"/>
      <c r="AGL313" s="6"/>
      <c r="AGM313" s="6"/>
      <c r="AGN313" s="6"/>
      <c r="AGO313" s="6"/>
      <c r="AGP313" s="6"/>
      <c r="AGQ313" s="6"/>
      <c r="AGR313" s="6"/>
      <c r="AGS313" s="6"/>
      <c r="AGT313" s="6"/>
      <c r="AGU313" s="6"/>
      <c r="AGV313" s="6"/>
      <c r="AGW313" s="6"/>
      <c r="AGX313" s="6"/>
      <c r="AGY313" s="6"/>
      <c r="AGZ313" s="6"/>
      <c r="AHA313" s="6"/>
      <c r="AHB313" s="6"/>
      <c r="AHC313" s="6"/>
      <c r="AHD313" s="6"/>
      <c r="AHE313" s="6"/>
      <c r="AHF313" s="6"/>
      <c r="AHG313" s="6"/>
      <c r="AHH313" s="6"/>
      <c r="AHI313" s="6"/>
      <c r="AHJ313" s="6"/>
      <c r="AHK313" s="6"/>
      <c r="AHL313" s="6"/>
      <c r="AHM313" s="6"/>
      <c r="AHN313" s="6"/>
      <c r="AHO313" s="6"/>
      <c r="AHP313" s="6"/>
      <c r="AHQ313" s="6"/>
      <c r="AHR313" s="6"/>
      <c r="AHS313" s="6"/>
      <c r="AHT313" s="6"/>
      <c r="AHU313" s="6"/>
      <c r="AHV313" s="6"/>
      <c r="AHW313" s="6"/>
      <c r="AHX313" s="6"/>
      <c r="AHY313" s="6"/>
      <c r="AHZ313" s="6"/>
      <c r="AIA313" s="6"/>
      <c r="AIB313" s="6"/>
      <c r="AIC313" s="6"/>
      <c r="AID313" s="6"/>
      <c r="AIE313" s="6"/>
      <c r="AIF313" s="6"/>
      <c r="AIG313" s="6"/>
      <c r="AIH313" s="6"/>
      <c r="AII313" s="6"/>
      <c r="AIJ313" s="6"/>
      <c r="AIK313" s="6"/>
      <c r="AIL313" s="6"/>
      <c r="AIM313" s="6"/>
      <c r="AIN313" s="6"/>
      <c r="AIO313" s="6"/>
      <c r="AIP313" s="6"/>
      <c r="AIQ313" s="6"/>
      <c r="AIR313" s="6"/>
      <c r="AIS313" s="6"/>
      <c r="AIT313" s="6"/>
      <c r="AIU313" s="6"/>
      <c r="AIV313" s="6"/>
      <c r="AIW313" s="6"/>
      <c r="AIX313" s="6"/>
      <c r="AIY313" s="6"/>
      <c r="AIZ313" s="6"/>
      <c r="AJA313" s="6"/>
      <c r="AJB313" s="6"/>
      <c r="AJC313" s="6"/>
      <c r="AJD313" s="6"/>
      <c r="AJE313" s="6"/>
      <c r="AJF313" s="6"/>
      <c r="AJG313" s="6"/>
      <c r="AJH313" s="6"/>
      <c r="AJI313" s="6"/>
      <c r="AJJ313" s="6"/>
      <c r="AJK313" s="6"/>
      <c r="AJL313" s="6"/>
      <c r="AJM313" s="6"/>
      <c r="AJN313" s="6"/>
      <c r="AJO313" s="6"/>
      <c r="AJP313" s="6"/>
      <c r="AJQ313" s="6"/>
      <c r="AJR313" s="6"/>
      <c r="AJS313" s="6"/>
      <c r="AJT313" s="6"/>
      <c r="AJU313" s="6"/>
    </row>
    <row r="314" spans="1:958" ht="16.5" hidden="1" customHeight="1" x14ac:dyDescent="0.25">
      <c r="A314" s="638"/>
      <c r="B314" s="671">
        <v>244</v>
      </c>
      <c r="C314" s="646">
        <v>223</v>
      </c>
      <c r="D314" s="655">
        <f>C88</f>
        <v>110448</v>
      </c>
      <c r="E314" s="646">
        <v>223</v>
      </c>
      <c r="F314" s="656"/>
      <c r="G314" s="646">
        <v>223</v>
      </c>
      <c r="H314" s="656">
        <f t="shared" si="107"/>
        <v>110692</v>
      </c>
      <c r="I314" s="670">
        <v>244</v>
      </c>
      <c r="J314" s="2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5"/>
      <c r="AY314" s="5"/>
      <c r="AZ314" s="5"/>
      <c r="BA314" s="5"/>
      <c r="BB314" s="5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6"/>
      <c r="EW314" s="6"/>
      <c r="EX314" s="6"/>
      <c r="EY314" s="6"/>
      <c r="EZ314" s="6"/>
      <c r="FA314" s="6"/>
      <c r="FB314" s="6"/>
      <c r="FC314" s="6"/>
      <c r="FD314" s="6"/>
      <c r="FE314" s="6"/>
      <c r="FF314" s="6"/>
      <c r="FG314" s="6"/>
      <c r="FH314" s="6"/>
      <c r="FI314" s="6"/>
      <c r="FJ314" s="6"/>
      <c r="FK314" s="6"/>
      <c r="FL314" s="6"/>
      <c r="FM314" s="6"/>
      <c r="FN314" s="6"/>
      <c r="FO314" s="6"/>
      <c r="FP314" s="6"/>
      <c r="FQ314" s="6"/>
      <c r="FR314" s="6"/>
      <c r="FS314" s="6"/>
      <c r="FT314" s="6"/>
      <c r="FU314" s="6"/>
      <c r="FV314" s="6"/>
      <c r="FW314" s="6"/>
      <c r="FX314" s="6"/>
      <c r="FY314" s="6"/>
      <c r="FZ314" s="6"/>
      <c r="GA314" s="6"/>
      <c r="GB314" s="6"/>
      <c r="GC314" s="6"/>
      <c r="GD314" s="6"/>
      <c r="GE314" s="6"/>
      <c r="GF314" s="6"/>
      <c r="GG314" s="6"/>
      <c r="GH314" s="6"/>
      <c r="GI314" s="6"/>
      <c r="GJ314" s="6"/>
      <c r="GK314" s="6"/>
      <c r="GL314" s="6"/>
      <c r="GM314" s="6"/>
      <c r="GN314" s="6"/>
      <c r="GO314" s="6"/>
      <c r="GP314" s="6"/>
      <c r="GQ314" s="6"/>
      <c r="GR314" s="6"/>
      <c r="GS314" s="6"/>
      <c r="GT314" s="6"/>
      <c r="GU314" s="6"/>
      <c r="GV314" s="6"/>
      <c r="GW314" s="6"/>
      <c r="GX314" s="6"/>
      <c r="GY314" s="6"/>
      <c r="GZ314" s="6"/>
      <c r="HA314" s="6"/>
      <c r="HB314" s="6"/>
      <c r="HC314" s="6"/>
      <c r="HD314" s="6"/>
      <c r="HE314" s="6"/>
      <c r="HF314" s="6"/>
      <c r="HG314" s="6"/>
      <c r="HH314" s="6"/>
      <c r="HI314" s="6"/>
      <c r="HJ314" s="6"/>
      <c r="HK314" s="6"/>
      <c r="HL314" s="6"/>
      <c r="HM314" s="6"/>
      <c r="HN314" s="6"/>
      <c r="HO314" s="6"/>
      <c r="HP314" s="6"/>
      <c r="HQ314" s="6"/>
      <c r="HR314" s="6"/>
      <c r="HS314" s="6"/>
      <c r="HT314" s="6"/>
      <c r="HU314" s="6"/>
      <c r="HV314" s="6"/>
      <c r="HW314" s="6"/>
      <c r="HX314" s="6"/>
      <c r="HY314" s="6"/>
      <c r="HZ314" s="6"/>
      <c r="IA314" s="6"/>
      <c r="IB314" s="6"/>
      <c r="IC314" s="6"/>
      <c r="ID314" s="6"/>
      <c r="IE314" s="6"/>
      <c r="IF314" s="6"/>
      <c r="IG314" s="6"/>
      <c r="IH314" s="6"/>
      <c r="II314" s="6"/>
      <c r="IJ314" s="6"/>
      <c r="IK314" s="6"/>
      <c r="IL314" s="6"/>
      <c r="IM314" s="6"/>
      <c r="IN314" s="6"/>
      <c r="IO314" s="6"/>
      <c r="IP314" s="6"/>
      <c r="IQ314" s="6"/>
      <c r="IR314" s="6"/>
      <c r="IS314" s="6"/>
      <c r="IT314" s="6"/>
      <c r="IU314" s="6"/>
      <c r="IV314" s="6"/>
      <c r="IW314" s="6"/>
      <c r="IX314" s="6"/>
      <c r="IY314" s="6"/>
      <c r="IZ314" s="6"/>
      <c r="JA314" s="6"/>
      <c r="JB314" s="6"/>
      <c r="JC314" s="6"/>
      <c r="JD314" s="6"/>
      <c r="JE314" s="6"/>
      <c r="JF314" s="6"/>
      <c r="JG314" s="6"/>
      <c r="JH314" s="6"/>
      <c r="JI314" s="6"/>
      <c r="JJ314" s="6"/>
      <c r="JK314" s="6"/>
      <c r="JL314" s="6"/>
      <c r="JM314" s="6"/>
      <c r="JN314" s="6"/>
      <c r="JO314" s="6"/>
      <c r="JP314" s="6"/>
      <c r="JQ314" s="6"/>
      <c r="JR314" s="6"/>
      <c r="JS314" s="6"/>
      <c r="JT314" s="6"/>
      <c r="JU314" s="6"/>
      <c r="JV314" s="6"/>
      <c r="JW314" s="6"/>
      <c r="JX314" s="6"/>
      <c r="JY314" s="6"/>
      <c r="JZ314" s="6"/>
      <c r="KA314" s="6"/>
      <c r="KB314" s="6"/>
      <c r="KC314" s="6"/>
      <c r="KD314" s="6"/>
      <c r="KE314" s="6"/>
      <c r="KF314" s="6"/>
      <c r="KG314" s="6"/>
      <c r="KH314" s="6"/>
      <c r="KI314" s="6"/>
      <c r="KJ314" s="6"/>
      <c r="KK314" s="6"/>
      <c r="KL314" s="6"/>
      <c r="KM314" s="6"/>
      <c r="KN314" s="6"/>
      <c r="KO314" s="6"/>
      <c r="KP314" s="6"/>
      <c r="KQ314" s="6"/>
      <c r="KR314" s="6"/>
      <c r="KS314" s="6"/>
      <c r="KT314" s="6"/>
      <c r="KU314" s="6"/>
      <c r="KV314" s="6"/>
      <c r="KW314" s="6"/>
      <c r="KX314" s="6"/>
      <c r="KY314" s="6"/>
      <c r="KZ314" s="6"/>
      <c r="LA314" s="6"/>
      <c r="LB314" s="6"/>
      <c r="LC314" s="6"/>
      <c r="LD314" s="6"/>
      <c r="LE314" s="6"/>
      <c r="LF314" s="6"/>
      <c r="LG314" s="6"/>
      <c r="LH314" s="6"/>
      <c r="LI314" s="6"/>
      <c r="LJ314" s="6"/>
      <c r="LK314" s="6"/>
      <c r="LL314" s="6"/>
      <c r="LM314" s="6"/>
      <c r="LN314" s="6"/>
      <c r="LO314" s="6"/>
      <c r="LP314" s="6"/>
      <c r="LQ314" s="6"/>
      <c r="LR314" s="6"/>
      <c r="LS314" s="6"/>
      <c r="LT314" s="6"/>
      <c r="LU314" s="6"/>
      <c r="LV314" s="6"/>
      <c r="LW314" s="6"/>
      <c r="LX314" s="6"/>
      <c r="LY314" s="6"/>
      <c r="LZ314" s="6"/>
      <c r="MA314" s="6"/>
      <c r="MB314" s="6"/>
      <c r="MC314" s="6"/>
      <c r="MD314" s="6"/>
      <c r="ME314" s="6"/>
      <c r="MF314" s="6"/>
      <c r="MG314" s="6"/>
      <c r="MH314" s="6"/>
      <c r="MI314" s="6"/>
      <c r="MJ314" s="6"/>
      <c r="MK314" s="6"/>
      <c r="ML314" s="6"/>
      <c r="MM314" s="6"/>
      <c r="MN314" s="6"/>
      <c r="MO314" s="6"/>
      <c r="MP314" s="6"/>
      <c r="MQ314" s="6"/>
      <c r="MR314" s="6"/>
      <c r="MS314" s="6"/>
      <c r="MT314" s="6"/>
      <c r="MU314" s="6"/>
      <c r="MV314" s="6"/>
      <c r="MW314" s="6"/>
      <c r="MX314" s="6"/>
      <c r="MY314" s="6"/>
      <c r="MZ314" s="6"/>
      <c r="NA314" s="6"/>
      <c r="NB314" s="6"/>
      <c r="NC314" s="6"/>
      <c r="ND314" s="6"/>
      <c r="NE314" s="6"/>
      <c r="NF314" s="6"/>
      <c r="NG314" s="6"/>
      <c r="NH314" s="6"/>
      <c r="NI314" s="6"/>
      <c r="NJ314" s="6"/>
      <c r="NK314" s="6"/>
      <c r="NL314" s="6"/>
      <c r="NM314" s="6"/>
      <c r="NN314" s="6"/>
      <c r="NO314" s="6"/>
      <c r="NP314" s="6"/>
      <c r="NQ314" s="6"/>
      <c r="NR314" s="6"/>
      <c r="NS314" s="6"/>
      <c r="NT314" s="6"/>
      <c r="NU314" s="6"/>
      <c r="NV314" s="6"/>
      <c r="NW314" s="6"/>
      <c r="NX314" s="6"/>
      <c r="NY314" s="6"/>
      <c r="NZ314" s="6"/>
      <c r="OA314" s="6"/>
      <c r="OB314" s="6"/>
      <c r="OC314" s="6"/>
      <c r="OD314" s="6"/>
      <c r="OE314" s="6"/>
      <c r="OF314" s="6"/>
      <c r="OG314" s="6"/>
      <c r="OH314" s="6"/>
      <c r="OI314" s="6"/>
      <c r="OJ314" s="6"/>
      <c r="OK314" s="6"/>
      <c r="OL314" s="6"/>
      <c r="OM314" s="6"/>
      <c r="ON314" s="6"/>
      <c r="OO314" s="6"/>
      <c r="OP314" s="6"/>
      <c r="OQ314" s="6"/>
      <c r="OR314" s="6"/>
      <c r="OS314" s="6"/>
      <c r="OT314" s="6"/>
      <c r="OU314" s="6"/>
      <c r="OV314" s="6"/>
      <c r="OW314" s="6"/>
      <c r="OX314" s="6"/>
      <c r="OY314" s="6"/>
      <c r="OZ314" s="6"/>
      <c r="PA314" s="6"/>
      <c r="PB314" s="6"/>
      <c r="PC314" s="6"/>
      <c r="PD314" s="6"/>
      <c r="PE314" s="6"/>
      <c r="PF314" s="6"/>
      <c r="PG314" s="6"/>
      <c r="PH314" s="6"/>
      <c r="PI314" s="6"/>
      <c r="PJ314" s="6"/>
      <c r="PK314" s="6"/>
      <c r="PL314" s="6"/>
      <c r="PM314" s="6"/>
      <c r="PN314" s="6"/>
      <c r="PO314" s="6"/>
      <c r="PP314" s="6"/>
      <c r="PQ314" s="6"/>
      <c r="PR314" s="6"/>
      <c r="PS314" s="6"/>
      <c r="PT314" s="6"/>
      <c r="PU314" s="6"/>
      <c r="PV314" s="6"/>
      <c r="PW314" s="6"/>
      <c r="PX314" s="6"/>
      <c r="PY314" s="6"/>
      <c r="PZ314" s="6"/>
      <c r="QA314" s="6"/>
      <c r="QB314" s="6"/>
      <c r="QC314" s="6"/>
      <c r="QD314" s="6"/>
      <c r="QE314" s="6"/>
      <c r="QF314" s="6"/>
      <c r="QG314" s="6"/>
      <c r="QH314" s="6"/>
      <c r="QI314" s="6"/>
      <c r="QJ314" s="6"/>
      <c r="QK314" s="6"/>
      <c r="QL314" s="6"/>
      <c r="QM314" s="6"/>
      <c r="QN314" s="6"/>
      <c r="QO314" s="6"/>
      <c r="QP314" s="6"/>
      <c r="QQ314" s="6"/>
      <c r="QR314" s="6"/>
      <c r="QS314" s="6"/>
      <c r="QT314" s="6"/>
      <c r="QU314" s="6"/>
      <c r="QV314" s="6"/>
      <c r="QW314" s="6"/>
      <c r="QX314" s="6"/>
      <c r="QY314" s="6"/>
      <c r="QZ314" s="6"/>
      <c r="RA314" s="6"/>
      <c r="RB314" s="6"/>
      <c r="RC314" s="6"/>
      <c r="RD314" s="6"/>
      <c r="RE314" s="6"/>
      <c r="RF314" s="6"/>
      <c r="RG314" s="6"/>
      <c r="RH314" s="6"/>
      <c r="RI314" s="6"/>
      <c r="RJ314" s="6"/>
      <c r="RK314" s="6"/>
      <c r="RL314" s="6"/>
      <c r="RM314" s="6"/>
      <c r="RN314" s="6"/>
      <c r="RO314" s="6"/>
      <c r="RP314" s="6"/>
      <c r="RQ314" s="6"/>
      <c r="RR314" s="6"/>
      <c r="RS314" s="6"/>
      <c r="RT314" s="6"/>
      <c r="RU314" s="6"/>
      <c r="RV314" s="6"/>
      <c r="RW314" s="6"/>
      <c r="RX314" s="6"/>
      <c r="RY314" s="6"/>
      <c r="RZ314" s="6"/>
      <c r="SA314" s="6"/>
      <c r="SB314" s="6"/>
      <c r="SC314" s="6"/>
      <c r="SD314" s="6"/>
      <c r="SE314" s="6"/>
      <c r="SF314" s="6"/>
      <c r="SG314" s="6"/>
      <c r="SH314" s="6"/>
      <c r="SI314" s="6"/>
      <c r="SJ314" s="6"/>
      <c r="SK314" s="6"/>
      <c r="SL314" s="6"/>
      <c r="SM314" s="6"/>
      <c r="SN314" s="6"/>
      <c r="SO314" s="6"/>
      <c r="SP314" s="6"/>
      <c r="SQ314" s="6"/>
      <c r="SR314" s="6"/>
      <c r="SS314" s="6"/>
      <c r="ST314" s="6"/>
      <c r="SU314" s="6"/>
      <c r="SV314" s="6"/>
      <c r="SW314" s="6"/>
      <c r="SX314" s="6"/>
      <c r="SY314" s="6"/>
      <c r="SZ314" s="6"/>
      <c r="TA314" s="6"/>
      <c r="TB314" s="6"/>
      <c r="TC314" s="6"/>
      <c r="TD314" s="6"/>
      <c r="TE314" s="6"/>
      <c r="TF314" s="6"/>
      <c r="TG314" s="6"/>
      <c r="TH314" s="6"/>
      <c r="TI314" s="6"/>
      <c r="TJ314" s="6"/>
      <c r="TK314" s="6"/>
      <c r="TL314" s="6"/>
      <c r="TM314" s="6"/>
      <c r="TN314" s="6"/>
      <c r="TO314" s="6"/>
      <c r="TP314" s="6"/>
      <c r="TQ314" s="6"/>
      <c r="TR314" s="6"/>
      <c r="TS314" s="6"/>
      <c r="TT314" s="6"/>
      <c r="TU314" s="6"/>
      <c r="TV314" s="6"/>
      <c r="TW314" s="6"/>
      <c r="TX314" s="6"/>
      <c r="TY314" s="6"/>
      <c r="TZ314" s="6"/>
      <c r="UA314" s="6"/>
      <c r="UB314" s="6"/>
      <c r="UC314" s="6"/>
      <c r="UD314" s="6"/>
      <c r="UE314" s="6"/>
      <c r="UF314" s="6"/>
      <c r="UG314" s="6"/>
      <c r="UH314" s="6"/>
      <c r="UI314" s="6"/>
      <c r="UJ314" s="6"/>
      <c r="UK314" s="6"/>
      <c r="UL314" s="6"/>
      <c r="UM314" s="6"/>
      <c r="UN314" s="6"/>
      <c r="UO314" s="6"/>
      <c r="UP314" s="6"/>
      <c r="UQ314" s="6"/>
      <c r="UR314" s="6"/>
      <c r="US314" s="6"/>
      <c r="UT314" s="6"/>
      <c r="UU314" s="6"/>
      <c r="UV314" s="6"/>
      <c r="UW314" s="6"/>
      <c r="UX314" s="6"/>
      <c r="UY314" s="6"/>
      <c r="UZ314" s="6"/>
      <c r="VA314" s="6"/>
      <c r="VB314" s="6"/>
      <c r="VC314" s="6"/>
      <c r="VD314" s="6"/>
      <c r="VE314" s="6"/>
      <c r="VF314" s="6"/>
      <c r="VG314" s="6"/>
      <c r="VH314" s="6"/>
      <c r="VI314" s="6"/>
      <c r="VJ314" s="6"/>
      <c r="VK314" s="6"/>
      <c r="VL314" s="6"/>
      <c r="VM314" s="6"/>
      <c r="VN314" s="6"/>
      <c r="VO314" s="6"/>
      <c r="VP314" s="6"/>
      <c r="VQ314" s="6"/>
      <c r="VR314" s="6"/>
      <c r="VS314" s="6"/>
      <c r="VT314" s="6"/>
      <c r="VU314" s="6"/>
      <c r="VV314" s="6"/>
      <c r="VW314" s="6"/>
      <c r="VX314" s="6"/>
      <c r="VY314" s="6"/>
      <c r="VZ314" s="6"/>
      <c r="WA314" s="6"/>
      <c r="WB314" s="6"/>
      <c r="WC314" s="6"/>
      <c r="WD314" s="6"/>
      <c r="WE314" s="6"/>
      <c r="WF314" s="6"/>
      <c r="WG314" s="6"/>
      <c r="WH314" s="6"/>
      <c r="WI314" s="6"/>
      <c r="WJ314" s="6"/>
      <c r="WK314" s="6"/>
      <c r="WL314" s="6"/>
      <c r="WM314" s="6"/>
      <c r="WN314" s="6"/>
      <c r="WO314" s="6"/>
      <c r="WP314" s="6"/>
      <c r="WQ314" s="6"/>
      <c r="WR314" s="6"/>
      <c r="WS314" s="6"/>
      <c r="WT314" s="6"/>
      <c r="WU314" s="6"/>
      <c r="WV314" s="6"/>
      <c r="WW314" s="6"/>
      <c r="WX314" s="6"/>
      <c r="WY314" s="6"/>
      <c r="WZ314" s="6"/>
      <c r="XA314" s="6"/>
      <c r="XB314" s="6"/>
      <c r="XC314" s="6"/>
      <c r="XD314" s="6"/>
      <c r="XE314" s="6"/>
      <c r="XF314" s="6"/>
      <c r="XG314" s="6"/>
      <c r="XH314" s="6"/>
      <c r="XI314" s="6"/>
      <c r="XJ314" s="6"/>
      <c r="XK314" s="6"/>
      <c r="XL314" s="6"/>
      <c r="XM314" s="6"/>
      <c r="XN314" s="6"/>
      <c r="XO314" s="6"/>
      <c r="XP314" s="6"/>
      <c r="XQ314" s="6"/>
      <c r="XR314" s="6"/>
      <c r="XS314" s="6"/>
      <c r="XT314" s="6"/>
      <c r="XU314" s="6"/>
      <c r="XV314" s="6"/>
      <c r="XW314" s="6"/>
      <c r="XX314" s="6"/>
      <c r="XY314" s="6"/>
      <c r="XZ314" s="6"/>
      <c r="YA314" s="6"/>
      <c r="YB314" s="6"/>
      <c r="YC314" s="6"/>
      <c r="YD314" s="6"/>
      <c r="YE314" s="6"/>
      <c r="YF314" s="6"/>
      <c r="YG314" s="6"/>
      <c r="YH314" s="6"/>
      <c r="YI314" s="6"/>
      <c r="YJ314" s="6"/>
      <c r="YK314" s="6"/>
      <c r="YL314" s="6"/>
      <c r="YM314" s="6"/>
      <c r="YN314" s="6"/>
      <c r="YO314" s="6"/>
      <c r="YP314" s="6"/>
      <c r="YQ314" s="6"/>
      <c r="YR314" s="6"/>
      <c r="YS314" s="6"/>
      <c r="YT314" s="6"/>
      <c r="YU314" s="6"/>
      <c r="YV314" s="6"/>
      <c r="YW314" s="6"/>
      <c r="YX314" s="6"/>
      <c r="YY314" s="6"/>
      <c r="YZ314" s="6"/>
      <c r="ZA314" s="6"/>
      <c r="ZB314" s="6"/>
      <c r="ZC314" s="6"/>
      <c r="ZD314" s="6"/>
      <c r="ZE314" s="6"/>
      <c r="ZF314" s="6"/>
      <c r="ZG314" s="6"/>
      <c r="ZH314" s="6"/>
      <c r="ZI314" s="6"/>
      <c r="ZJ314" s="6"/>
      <c r="ZK314" s="6"/>
      <c r="ZL314" s="6"/>
      <c r="ZM314" s="6"/>
      <c r="ZN314" s="6"/>
      <c r="ZO314" s="6"/>
      <c r="ZP314" s="6"/>
      <c r="ZQ314" s="6"/>
      <c r="ZR314" s="6"/>
      <c r="ZS314" s="6"/>
      <c r="ZT314" s="6"/>
      <c r="ZU314" s="6"/>
      <c r="ZV314" s="6"/>
      <c r="ZW314" s="6"/>
      <c r="ZX314" s="6"/>
      <c r="ZY314" s="6"/>
      <c r="ZZ314" s="6"/>
      <c r="AAA314" s="6"/>
      <c r="AAB314" s="6"/>
      <c r="AAC314" s="6"/>
      <c r="AAD314" s="6"/>
      <c r="AAE314" s="6"/>
      <c r="AAF314" s="6"/>
      <c r="AAG314" s="6"/>
      <c r="AAH314" s="6"/>
      <c r="AAI314" s="6"/>
      <c r="AAJ314" s="6"/>
      <c r="AAK314" s="6"/>
      <c r="AAL314" s="6"/>
      <c r="AAM314" s="6"/>
      <c r="AAN314" s="6"/>
      <c r="AAO314" s="6"/>
      <c r="AAP314" s="6"/>
      <c r="AAQ314" s="6"/>
      <c r="AAR314" s="6"/>
      <c r="AAS314" s="6"/>
      <c r="AAT314" s="6"/>
      <c r="AAU314" s="6"/>
      <c r="AAV314" s="6"/>
      <c r="AAW314" s="6"/>
      <c r="AAX314" s="6"/>
      <c r="AAY314" s="6"/>
      <c r="AAZ314" s="6"/>
      <c r="ABA314" s="6"/>
      <c r="ABB314" s="6"/>
      <c r="ABC314" s="6"/>
      <c r="ABD314" s="6"/>
      <c r="ABE314" s="6"/>
      <c r="ABF314" s="6"/>
      <c r="ABG314" s="6"/>
      <c r="ABH314" s="6"/>
      <c r="ABI314" s="6"/>
      <c r="ABJ314" s="6"/>
      <c r="ABK314" s="6"/>
      <c r="ABL314" s="6"/>
      <c r="ABM314" s="6"/>
      <c r="ABN314" s="6"/>
      <c r="ABO314" s="6"/>
      <c r="ABP314" s="6"/>
      <c r="ABQ314" s="6"/>
      <c r="ABR314" s="6"/>
      <c r="ABS314" s="6"/>
      <c r="ABT314" s="6"/>
      <c r="ABU314" s="6"/>
      <c r="ABV314" s="6"/>
      <c r="ABW314" s="6"/>
      <c r="ABX314" s="6"/>
      <c r="ABY314" s="6"/>
      <c r="ABZ314" s="6"/>
      <c r="ACA314" s="6"/>
      <c r="ACB314" s="6"/>
      <c r="ACC314" s="6"/>
      <c r="ACD314" s="6"/>
      <c r="ACE314" s="6"/>
      <c r="ACF314" s="6"/>
      <c r="ACG314" s="6"/>
      <c r="ACH314" s="6"/>
      <c r="ACI314" s="6"/>
      <c r="ACJ314" s="6"/>
      <c r="ACK314" s="6"/>
      <c r="ACL314" s="6"/>
      <c r="ACM314" s="6"/>
      <c r="ACN314" s="6"/>
      <c r="ACO314" s="6"/>
      <c r="ACP314" s="6"/>
      <c r="ACQ314" s="6"/>
      <c r="ACR314" s="6"/>
      <c r="ACS314" s="6"/>
      <c r="ACT314" s="6"/>
      <c r="ACU314" s="6"/>
      <c r="ACV314" s="6"/>
      <c r="ACW314" s="6"/>
      <c r="ACX314" s="6"/>
      <c r="ACY314" s="6"/>
      <c r="ACZ314" s="6"/>
      <c r="ADA314" s="6"/>
      <c r="ADB314" s="6"/>
      <c r="ADC314" s="6"/>
      <c r="ADD314" s="6"/>
      <c r="ADE314" s="6"/>
      <c r="ADF314" s="6"/>
      <c r="ADG314" s="6"/>
      <c r="ADH314" s="6"/>
      <c r="ADI314" s="6"/>
      <c r="ADJ314" s="6"/>
      <c r="ADK314" s="6"/>
      <c r="ADL314" s="6"/>
      <c r="ADM314" s="6"/>
      <c r="ADN314" s="6"/>
      <c r="ADO314" s="6"/>
      <c r="ADP314" s="6"/>
      <c r="ADQ314" s="6"/>
      <c r="ADR314" s="6"/>
      <c r="ADS314" s="6"/>
      <c r="ADT314" s="6"/>
      <c r="ADU314" s="6"/>
      <c r="ADV314" s="6"/>
      <c r="ADW314" s="6"/>
      <c r="ADX314" s="6"/>
      <c r="ADY314" s="6"/>
      <c r="ADZ314" s="6"/>
      <c r="AEA314" s="6"/>
      <c r="AEB314" s="6"/>
      <c r="AEC314" s="6"/>
      <c r="AED314" s="6"/>
      <c r="AEE314" s="6"/>
      <c r="AEF314" s="6"/>
      <c r="AEG314" s="6"/>
      <c r="AEH314" s="6"/>
      <c r="AEI314" s="6"/>
      <c r="AEJ314" s="6"/>
      <c r="AEK314" s="6"/>
      <c r="AEL314" s="6"/>
      <c r="AEM314" s="6"/>
      <c r="AEN314" s="6"/>
      <c r="AEO314" s="6"/>
      <c r="AEP314" s="6"/>
      <c r="AEQ314" s="6"/>
      <c r="AER314" s="6"/>
      <c r="AES314" s="6"/>
      <c r="AET314" s="6"/>
      <c r="AEU314" s="6"/>
      <c r="AEV314" s="6"/>
      <c r="AEW314" s="6"/>
      <c r="AEX314" s="6"/>
      <c r="AEY314" s="6"/>
      <c r="AEZ314" s="6"/>
      <c r="AFA314" s="6"/>
      <c r="AFB314" s="6"/>
      <c r="AFC314" s="6"/>
      <c r="AFD314" s="6"/>
      <c r="AFE314" s="6"/>
      <c r="AFF314" s="6"/>
      <c r="AFG314" s="6"/>
      <c r="AFH314" s="6"/>
      <c r="AFI314" s="6"/>
      <c r="AFJ314" s="6"/>
      <c r="AFK314" s="6"/>
      <c r="AFL314" s="6"/>
      <c r="AFM314" s="6"/>
      <c r="AFN314" s="6"/>
      <c r="AFO314" s="6"/>
      <c r="AFP314" s="6"/>
      <c r="AFQ314" s="6"/>
      <c r="AFR314" s="6"/>
      <c r="AFS314" s="6"/>
      <c r="AFT314" s="6"/>
      <c r="AFU314" s="6"/>
      <c r="AFV314" s="6"/>
      <c r="AFW314" s="6"/>
      <c r="AFX314" s="6"/>
      <c r="AFY314" s="6"/>
      <c r="AFZ314" s="6"/>
      <c r="AGA314" s="6"/>
      <c r="AGB314" s="6"/>
      <c r="AGC314" s="6"/>
      <c r="AGD314" s="6"/>
      <c r="AGE314" s="6"/>
      <c r="AGF314" s="6"/>
      <c r="AGG314" s="6"/>
      <c r="AGH314" s="6"/>
      <c r="AGI314" s="6"/>
      <c r="AGJ314" s="6"/>
      <c r="AGK314" s="6"/>
      <c r="AGL314" s="6"/>
      <c r="AGM314" s="6"/>
      <c r="AGN314" s="6"/>
      <c r="AGO314" s="6"/>
      <c r="AGP314" s="6"/>
      <c r="AGQ314" s="6"/>
      <c r="AGR314" s="6"/>
      <c r="AGS314" s="6"/>
      <c r="AGT314" s="6"/>
      <c r="AGU314" s="6"/>
      <c r="AGV314" s="6"/>
      <c r="AGW314" s="6"/>
      <c r="AGX314" s="6"/>
      <c r="AGY314" s="6"/>
      <c r="AGZ314" s="6"/>
      <c r="AHA314" s="6"/>
      <c r="AHB314" s="6"/>
      <c r="AHC314" s="6"/>
      <c r="AHD314" s="6"/>
      <c r="AHE314" s="6"/>
      <c r="AHF314" s="6"/>
      <c r="AHG314" s="6"/>
      <c r="AHH314" s="6"/>
      <c r="AHI314" s="6"/>
      <c r="AHJ314" s="6"/>
      <c r="AHK314" s="6"/>
      <c r="AHL314" s="6"/>
      <c r="AHM314" s="6"/>
      <c r="AHN314" s="6"/>
      <c r="AHO314" s="6"/>
      <c r="AHP314" s="6"/>
      <c r="AHQ314" s="6"/>
      <c r="AHR314" s="6"/>
      <c r="AHS314" s="6"/>
      <c r="AHT314" s="6"/>
      <c r="AHU314" s="6"/>
      <c r="AHV314" s="6"/>
      <c r="AHW314" s="6"/>
      <c r="AHX314" s="6"/>
      <c r="AHY314" s="6"/>
      <c r="AHZ314" s="6"/>
      <c r="AIA314" s="6"/>
      <c r="AIB314" s="6"/>
      <c r="AIC314" s="6"/>
      <c r="AID314" s="6"/>
      <c r="AIE314" s="6"/>
      <c r="AIF314" s="6"/>
      <c r="AIG314" s="6"/>
      <c r="AIH314" s="6"/>
      <c r="AII314" s="6"/>
      <c r="AIJ314" s="6"/>
      <c r="AIK314" s="6"/>
      <c r="AIL314" s="6"/>
      <c r="AIM314" s="6"/>
      <c r="AIN314" s="6"/>
      <c r="AIO314" s="6"/>
      <c r="AIP314" s="6"/>
      <c r="AIQ314" s="6"/>
      <c r="AIR314" s="6"/>
      <c r="AIS314" s="6"/>
      <c r="AIT314" s="6"/>
      <c r="AIU314" s="6"/>
      <c r="AIV314" s="6"/>
      <c r="AIW314" s="6"/>
      <c r="AIX314" s="6"/>
      <c r="AIY314" s="6"/>
      <c r="AIZ314" s="6"/>
      <c r="AJA314" s="6"/>
      <c r="AJB314" s="6"/>
      <c r="AJC314" s="6"/>
      <c r="AJD314" s="6"/>
      <c r="AJE314" s="6"/>
      <c r="AJF314" s="6"/>
      <c r="AJG314" s="6"/>
      <c r="AJH314" s="6"/>
      <c r="AJI314" s="6"/>
      <c r="AJJ314" s="6"/>
      <c r="AJK314" s="6"/>
      <c r="AJL314" s="6"/>
      <c r="AJM314" s="6"/>
      <c r="AJN314" s="6"/>
      <c r="AJO314" s="6"/>
      <c r="AJP314" s="6"/>
      <c r="AJQ314" s="6"/>
      <c r="AJR314" s="6"/>
      <c r="AJS314" s="6"/>
      <c r="AJT314" s="6"/>
      <c r="AJU314" s="6"/>
    </row>
    <row r="315" spans="1:958" ht="16.5" hidden="1" customHeight="1" x14ac:dyDescent="0.25">
      <c r="A315" s="638"/>
      <c r="B315" s="671">
        <v>247</v>
      </c>
      <c r="C315" s="646">
        <v>223</v>
      </c>
      <c r="D315" s="655">
        <f>C89</f>
        <v>1490551</v>
      </c>
      <c r="E315" s="646">
        <v>223</v>
      </c>
      <c r="F315" s="656"/>
      <c r="G315" s="646">
        <v>223</v>
      </c>
      <c r="H315" s="656">
        <f t="shared" si="107"/>
        <v>1490798</v>
      </c>
      <c r="I315" s="670">
        <v>247</v>
      </c>
      <c r="J315" s="2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5"/>
      <c r="AY315" s="5"/>
      <c r="AZ315" s="5"/>
      <c r="BA315" s="5"/>
      <c r="BB315" s="5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 s="6"/>
      <c r="EY315" s="6"/>
      <c r="EZ315" s="6"/>
      <c r="FA315" s="6"/>
      <c r="FB315" s="6"/>
      <c r="FC315" s="6"/>
      <c r="FD315" s="6"/>
      <c r="FE315" s="6"/>
      <c r="FF315" s="6"/>
      <c r="FG315" s="6"/>
      <c r="FH315" s="6"/>
      <c r="FI315" s="6"/>
      <c r="FJ315" s="6"/>
      <c r="FK315" s="6"/>
      <c r="FL315" s="6"/>
      <c r="FM315" s="6"/>
      <c r="FN315" s="6"/>
      <c r="FO315" s="6"/>
      <c r="FP315" s="6"/>
      <c r="FQ315" s="6"/>
      <c r="FR315" s="6"/>
      <c r="FS315" s="6"/>
      <c r="FT315" s="6"/>
      <c r="FU315" s="6"/>
      <c r="FV315" s="6"/>
      <c r="FW315" s="6"/>
      <c r="FX315" s="6"/>
      <c r="FY315" s="6"/>
      <c r="FZ315" s="6"/>
      <c r="GA315" s="6"/>
      <c r="GB315" s="6"/>
      <c r="GC315" s="6"/>
      <c r="GD315" s="6"/>
      <c r="GE315" s="6"/>
      <c r="GF315" s="6"/>
      <c r="GG315" s="6"/>
      <c r="GH315" s="6"/>
      <c r="GI315" s="6"/>
      <c r="GJ315" s="6"/>
      <c r="GK315" s="6"/>
      <c r="GL315" s="6"/>
      <c r="GM315" s="6"/>
      <c r="GN315" s="6"/>
      <c r="GO315" s="6"/>
      <c r="GP315" s="6"/>
      <c r="GQ315" s="6"/>
      <c r="GR315" s="6"/>
      <c r="GS315" s="6"/>
      <c r="GT315" s="6"/>
      <c r="GU315" s="6"/>
      <c r="GV315" s="6"/>
      <c r="GW315" s="6"/>
      <c r="GX315" s="6"/>
      <c r="GY315" s="6"/>
      <c r="GZ315" s="6"/>
      <c r="HA315" s="6"/>
      <c r="HB315" s="6"/>
      <c r="HC315" s="6"/>
      <c r="HD315" s="6"/>
      <c r="HE315" s="6"/>
      <c r="HF315" s="6"/>
      <c r="HG315" s="6"/>
      <c r="HH315" s="6"/>
      <c r="HI315" s="6"/>
      <c r="HJ315" s="6"/>
      <c r="HK315" s="6"/>
      <c r="HL315" s="6"/>
      <c r="HM315" s="6"/>
      <c r="HN315" s="6"/>
      <c r="HO315" s="6"/>
      <c r="HP315" s="6"/>
      <c r="HQ315" s="6"/>
      <c r="HR315" s="6"/>
      <c r="HS315" s="6"/>
      <c r="HT315" s="6"/>
      <c r="HU315" s="6"/>
      <c r="HV315" s="6"/>
      <c r="HW315" s="6"/>
      <c r="HX315" s="6"/>
      <c r="HY315" s="6"/>
      <c r="HZ315" s="6"/>
      <c r="IA315" s="6"/>
      <c r="IB315" s="6"/>
      <c r="IC315" s="6"/>
      <c r="ID315" s="6"/>
      <c r="IE315" s="6"/>
      <c r="IF315" s="6"/>
      <c r="IG315" s="6"/>
      <c r="IH315" s="6"/>
      <c r="II315" s="6"/>
      <c r="IJ315" s="6"/>
      <c r="IK315" s="6"/>
      <c r="IL315" s="6"/>
      <c r="IM315" s="6"/>
      <c r="IN315" s="6"/>
      <c r="IO315" s="6"/>
      <c r="IP315" s="6"/>
      <c r="IQ315" s="6"/>
      <c r="IR315" s="6"/>
      <c r="IS315" s="6"/>
      <c r="IT315" s="6"/>
      <c r="IU315" s="6"/>
      <c r="IV315" s="6"/>
      <c r="IW315" s="6"/>
      <c r="IX315" s="6"/>
      <c r="IY315" s="6"/>
      <c r="IZ315" s="6"/>
      <c r="JA315" s="6"/>
      <c r="JB315" s="6"/>
      <c r="JC315" s="6"/>
      <c r="JD315" s="6"/>
      <c r="JE315" s="6"/>
      <c r="JF315" s="6"/>
      <c r="JG315" s="6"/>
      <c r="JH315" s="6"/>
      <c r="JI315" s="6"/>
      <c r="JJ315" s="6"/>
      <c r="JK315" s="6"/>
      <c r="JL315" s="6"/>
      <c r="JM315" s="6"/>
      <c r="JN315" s="6"/>
      <c r="JO315" s="6"/>
      <c r="JP315" s="6"/>
      <c r="JQ315" s="6"/>
      <c r="JR315" s="6"/>
      <c r="JS315" s="6"/>
      <c r="JT315" s="6"/>
      <c r="JU315" s="6"/>
      <c r="JV315" s="6"/>
      <c r="JW315" s="6"/>
      <c r="JX315" s="6"/>
      <c r="JY315" s="6"/>
      <c r="JZ315" s="6"/>
      <c r="KA315" s="6"/>
      <c r="KB315" s="6"/>
      <c r="KC315" s="6"/>
      <c r="KD315" s="6"/>
      <c r="KE315" s="6"/>
      <c r="KF315" s="6"/>
      <c r="KG315" s="6"/>
      <c r="KH315" s="6"/>
      <c r="KI315" s="6"/>
      <c r="KJ315" s="6"/>
      <c r="KK315" s="6"/>
      <c r="KL315" s="6"/>
      <c r="KM315" s="6"/>
      <c r="KN315" s="6"/>
      <c r="KO315" s="6"/>
      <c r="KP315" s="6"/>
      <c r="KQ315" s="6"/>
      <c r="KR315" s="6"/>
      <c r="KS315" s="6"/>
      <c r="KT315" s="6"/>
      <c r="KU315" s="6"/>
      <c r="KV315" s="6"/>
      <c r="KW315" s="6"/>
      <c r="KX315" s="6"/>
      <c r="KY315" s="6"/>
      <c r="KZ315" s="6"/>
      <c r="LA315" s="6"/>
      <c r="LB315" s="6"/>
      <c r="LC315" s="6"/>
      <c r="LD315" s="6"/>
      <c r="LE315" s="6"/>
      <c r="LF315" s="6"/>
      <c r="LG315" s="6"/>
      <c r="LH315" s="6"/>
      <c r="LI315" s="6"/>
      <c r="LJ315" s="6"/>
      <c r="LK315" s="6"/>
      <c r="LL315" s="6"/>
      <c r="LM315" s="6"/>
      <c r="LN315" s="6"/>
      <c r="LO315" s="6"/>
      <c r="LP315" s="6"/>
      <c r="LQ315" s="6"/>
      <c r="LR315" s="6"/>
      <c r="LS315" s="6"/>
      <c r="LT315" s="6"/>
      <c r="LU315" s="6"/>
      <c r="LV315" s="6"/>
      <c r="LW315" s="6"/>
      <c r="LX315" s="6"/>
      <c r="LY315" s="6"/>
      <c r="LZ315" s="6"/>
      <c r="MA315" s="6"/>
      <c r="MB315" s="6"/>
      <c r="MC315" s="6"/>
      <c r="MD315" s="6"/>
      <c r="ME315" s="6"/>
      <c r="MF315" s="6"/>
      <c r="MG315" s="6"/>
      <c r="MH315" s="6"/>
      <c r="MI315" s="6"/>
      <c r="MJ315" s="6"/>
      <c r="MK315" s="6"/>
      <c r="ML315" s="6"/>
      <c r="MM315" s="6"/>
      <c r="MN315" s="6"/>
      <c r="MO315" s="6"/>
      <c r="MP315" s="6"/>
      <c r="MQ315" s="6"/>
      <c r="MR315" s="6"/>
      <c r="MS315" s="6"/>
      <c r="MT315" s="6"/>
      <c r="MU315" s="6"/>
      <c r="MV315" s="6"/>
      <c r="MW315" s="6"/>
      <c r="MX315" s="6"/>
      <c r="MY315" s="6"/>
      <c r="MZ315" s="6"/>
      <c r="NA315" s="6"/>
      <c r="NB315" s="6"/>
      <c r="NC315" s="6"/>
      <c r="ND315" s="6"/>
      <c r="NE315" s="6"/>
      <c r="NF315" s="6"/>
      <c r="NG315" s="6"/>
      <c r="NH315" s="6"/>
      <c r="NI315" s="6"/>
      <c r="NJ315" s="6"/>
      <c r="NK315" s="6"/>
      <c r="NL315" s="6"/>
      <c r="NM315" s="6"/>
      <c r="NN315" s="6"/>
      <c r="NO315" s="6"/>
      <c r="NP315" s="6"/>
      <c r="NQ315" s="6"/>
      <c r="NR315" s="6"/>
      <c r="NS315" s="6"/>
      <c r="NT315" s="6"/>
      <c r="NU315" s="6"/>
      <c r="NV315" s="6"/>
      <c r="NW315" s="6"/>
      <c r="NX315" s="6"/>
      <c r="NY315" s="6"/>
      <c r="NZ315" s="6"/>
      <c r="OA315" s="6"/>
      <c r="OB315" s="6"/>
      <c r="OC315" s="6"/>
      <c r="OD315" s="6"/>
      <c r="OE315" s="6"/>
      <c r="OF315" s="6"/>
      <c r="OG315" s="6"/>
      <c r="OH315" s="6"/>
      <c r="OI315" s="6"/>
      <c r="OJ315" s="6"/>
      <c r="OK315" s="6"/>
      <c r="OL315" s="6"/>
      <c r="OM315" s="6"/>
      <c r="ON315" s="6"/>
      <c r="OO315" s="6"/>
      <c r="OP315" s="6"/>
      <c r="OQ315" s="6"/>
      <c r="OR315" s="6"/>
      <c r="OS315" s="6"/>
      <c r="OT315" s="6"/>
      <c r="OU315" s="6"/>
      <c r="OV315" s="6"/>
      <c r="OW315" s="6"/>
      <c r="OX315" s="6"/>
      <c r="OY315" s="6"/>
      <c r="OZ315" s="6"/>
      <c r="PA315" s="6"/>
      <c r="PB315" s="6"/>
      <c r="PC315" s="6"/>
      <c r="PD315" s="6"/>
      <c r="PE315" s="6"/>
      <c r="PF315" s="6"/>
      <c r="PG315" s="6"/>
      <c r="PH315" s="6"/>
      <c r="PI315" s="6"/>
      <c r="PJ315" s="6"/>
      <c r="PK315" s="6"/>
      <c r="PL315" s="6"/>
      <c r="PM315" s="6"/>
      <c r="PN315" s="6"/>
      <c r="PO315" s="6"/>
      <c r="PP315" s="6"/>
      <c r="PQ315" s="6"/>
      <c r="PR315" s="6"/>
      <c r="PS315" s="6"/>
      <c r="PT315" s="6"/>
      <c r="PU315" s="6"/>
      <c r="PV315" s="6"/>
      <c r="PW315" s="6"/>
      <c r="PX315" s="6"/>
      <c r="PY315" s="6"/>
      <c r="PZ315" s="6"/>
      <c r="QA315" s="6"/>
      <c r="QB315" s="6"/>
      <c r="QC315" s="6"/>
      <c r="QD315" s="6"/>
      <c r="QE315" s="6"/>
      <c r="QF315" s="6"/>
      <c r="QG315" s="6"/>
      <c r="QH315" s="6"/>
      <c r="QI315" s="6"/>
      <c r="QJ315" s="6"/>
      <c r="QK315" s="6"/>
      <c r="QL315" s="6"/>
      <c r="QM315" s="6"/>
      <c r="QN315" s="6"/>
      <c r="QO315" s="6"/>
      <c r="QP315" s="6"/>
      <c r="QQ315" s="6"/>
      <c r="QR315" s="6"/>
      <c r="QS315" s="6"/>
      <c r="QT315" s="6"/>
      <c r="QU315" s="6"/>
      <c r="QV315" s="6"/>
      <c r="QW315" s="6"/>
      <c r="QX315" s="6"/>
      <c r="QY315" s="6"/>
      <c r="QZ315" s="6"/>
      <c r="RA315" s="6"/>
      <c r="RB315" s="6"/>
      <c r="RC315" s="6"/>
      <c r="RD315" s="6"/>
      <c r="RE315" s="6"/>
      <c r="RF315" s="6"/>
      <c r="RG315" s="6"/>
      <c r="RH315" s="6"/>
      <c r="RI315" s="6"/>
      <c r="RJ315" s="6"/>
      <c r="RK315" s="6"/>
      <c r="RL315" s="6"/>
      <c r="RM315" s="6"/>
      <c r="RN315" s="6"/>
      <c r="RO315" s="6"/>
      <c r="RP315" s="6"/>
      <c r="RQ315" s="6"/>
      <c r="RR315" s="6"/>
      <c r="RS315" s="6"/>
      <c r="RT315" s="6"/>
      <c r="RU315" s="6"/>
      <c r="RV315" s="6"/>
      <c r="RW315" s="6"/>
      <c r="RX315" s="6"/>
      <c r="RY315" s="6"/>
      <c r="RZ315" s="6"/>
      <c r="SA315" s="6"/>
      <c r="SB315" s="6"/>
      <c r="SC315" s="6"/>
      <c r="SD315" s="6"/>
      <c r="SE315" s="6"/>
      <c r="SF315" s="6"/>
      <c r="SG315" s="6"/>
      <c r="SH315" s="6"/>
      <c r="SI315" s="6"/>
      <c r="SJ315" s="6"/>
      <c r="SK315" s="6"/>
      <c r="SL315" s="6"/>
      <c r="SM315" s="6"/>
      <c r="SN315" s="6"/>
      <c r="SO315" s="6"/>
      <c r="SP315" s="6"/>
      <c r="SQ315" s="6"/>
      <c r="SR315" s="6"/>
      <c r="SS315" s="6"/>
      <c r="ST315" s="6"/>
      <c r="SU315" s="6"/>
      <c r="SV315" s="6"/>
      <c r="SW315" s="6"/>
      <c r="SX315" s="6"/>
      <c r="SY315" s="6"/>
      <c r="SZ315" s="6"/>
      <c r="TA315" s="6"/>
      <c r="TB315" s="6"/>
      <c r="TC315" s="6"/>
      <c r="TD315" s="6"/>
      <c r="TE315" s="6"/>
      <c r="TF315" s="6"/>
      <c r="TG315" s="6"/>
      <c r="TH315" s="6"/>
      <c r="TI315" s="6"/>
      <c r="TJ315" s="6"/>
      <c r="TK315" s="6"/>
      <c r="TL315" s="6"/>
      <c r="TM315" s="6"/>
      <c r="TN315" s="6"/>
      <c r="TO315" s="6"/>
      <c r="TP315" s="6"/>
      <c r="TQ315" s="6"/>
      <c r="TR315" s="6"/>
      <c r="TS315" s="6"/>
      <c r="TT315" s="6"/>
      <c r="TU315" s="6"/>
      <c r="TV315" s="6"/>
      <c r="TW315" s="6"/>
      <c r="TX315" s="6"/>
      <c r="TY315" s="6"/>
      <c r="TZ315" s="6"/>
      <c r="UA315" s="6"/>
      <c r="UB315" s="6"/>
      <c r="UC315" s="6"/>
      <c r="UD315" s="6"/>
      <c r="UE315" s="6"/>
      <c r="UF315" s="6"/>
      <c r="UG315" s="6"/>
      <c r="UH315" s="6"/>
      <c r="UI315" s="6"/>
      <c r="UJ315" s="6"/>
      <c r="UK315" s="6"/>
      <c r="UL315" s="6"/>
      <c r="UM315" s="6"/>
      <c r="UN315" s="6"/>
      <c r="UO315" s="6"/>
      <c r="UP315" s="6"/>
      <c r="UQ315" s="6"/>
      <c r="UR315" s="6"/>
      <c r="US315" s="6"/>
      <c r="UT315" s="6"/>
      <c r="UU315" s="6"/>
      <c r="UV315" s="6"/>
      <c r="UW315" s="6"/>
      <c r="UX315" s="6"/>
      <c r="UY315" s="6"/>
      <c r="UZ315" s="6"/>
      <c r="VA315" s="6"/>
      <c r="VB315" s="6"/>
      <c r="VC315" s="6"/>
      <c r="VD315" s="6"/>
      <c r="VE315" s="6"/>
      <c r="VF315" s="6"/>
      <c r="VG315" s="6"/>
      <c r="VH315" s="6"/>
      <c r="VI315" s="6"/>
      <c r="VJ315" s="6"/>
      <c r="VK315" s="6"/>
      <c r="VL315" s="6"/>
      <c r="VM315" s="6"/>
      <c r="VN315" s="6"/>
      <c r="VO315" s="6"/>
      <c r="VP315" s="6"/>
      <c r="VQ315" s="6"/>
      <c r="VR315" s="6"/>
      <c r="VS315" s="6"/>
      <c r="VT315" s="6"/>
      <c r="VU315" s="6"/>
      <c r="VV315" s="6"/>
      <c r="VW315" s="6"/>
      <c r="VX315" s="6"/>
      <c r="VY315" s="6"/>
      <c r="VZ315" s="6"/>
      <c r="WA315" s="6"/>
      <c r="WB315" s="6"/>
      <c r="WC315" s="6"/>
      <c r="WD315" s="6"/>
      <c r="WE315" s="6"/>
      <c r="WF315" s="6"/>
      <c r="WG315" s="6"/>
      <c r="WH315" s="6"/>
      <c r="WI315" s="6"/>
      <c r="WJ315" s="6"/>
      <c r="WK315" s="6"/>
      <c r="WL315" s="6"/>
      <c r="WM315" s="6"/>
      <c r="WN315" s="6"/>
      <c r="WO315" s="6"/>
      <c r="WP315" s="6"/>
      <c r="WQ315" s="6"/>
      <c r="WR315" s="6"/>
      <c r="WS315" s="6"/>
      <c r="WT315" s="6"/>
      <c r="WU315" s="6"/>
      <c r="WV315" s="6"/>
      <c r="WW315" s="6"/>
      <c r="WX315" s="6"/>
      <c r="WY315" s="6"/>
      <c r="WZ315" s="6"/>
      <c r="XA315" s="6"/>
      <c r="XB315" s="6"/>
      <c r="XC315" s="6"/>
      <c r="XD315" s="6"/>
      <c r="XE315" s="6"/>
      <c r="XF315" s="6"/>
      <c r="XG315" s="6"/>
      <c r="XH315" s="6"/>
      <c r="XI315" s="6"/>
      <c r="XJ315" s="6"/>
      <c r="XK315" s="6"/>
      <c r="XL315" s="6"/>
      <c r="XM315" s="6"/>
      <c r="XN315" s="6"/>
      <c r="XO315" s="6"/>
      <c r="XP315" s="6"/>
      <c r="XQ315" s="6"/>
      <c r="XR315" s="6"/>
      <c r="XS315" s="6"/>
      <c r="XT315" s="6"/>
      <c r="XU315" s="6"/>
      <c r="XV315" s="6"/>
      <c r="XW315" s="6"/>
      <c r="XX315" s="6"/>
      <c r="XY315" s="6"/>
      <c r="XZ315" s="6"/>
      <c r="YA315" s="6"/>
      <c r="YB315" s="6"/>
      <c r="YC315" s="6"/>
      <c r="YD315" s="6"/>
      <c r="YE315" s="6"/>
      <c r="YF315" s="6"/>
      <c r="YG315" s="6"/>
      <c r="YH315" s="6"/>
      <c r="YI315" s="6"/>
      <c r="YJ315" s="6"/>
      <c r="YK315" s="6"/>
      <c r="YL315" s="6"/>
      <c r="YM315" s="6"/>
      <c r="YN315" s="6"/>
      <c r="YO315" s="6"/>
      <c r="YP315" s="6"/>
      <c r="YQ315" s="6"/>
      <c r="YR315" s="6"/>
      <c r="YS315" s="6"/>
      <c r="YT315" s="6"/>
      <c r="YU315" s="6"/>
      <c r="YV315" s="6"/>
      <c r="YW315" s="6"/>
      <c r="YX315" s="6"/>
      <c r="YY315" s="6"/>
      <c r="YZ315" s="6"/>
      <c r="ZA315" s="6"/>
      <c r="ZB315" s="6"/>
      <c r="ZC315" s="6"/>
      <c r="ZD315" s="6"/>
      <c r="ZE315" s="6"/>
      <c r="ZF315" s="6"/>
      <c r="ZG315" s="6"/>
      <c r="ZH315" s="6"/>
      <c r="ZI315" s="6"/>
      <c r="ZJ315" s="6"/>
      <c r="ZK315" s="6"/>
      <c r="ZL315" s="6"/>
      <c r="ZM315" s="6"/>
      <c r="ZN315" s="6"/>
      <c r="ZO315" s="6"/>
      <c r="ZP315" s="6"/>
      <c r="ZQ315" s="6"/>
      <c r="ZR315" s="6"/>
      <c r="ZS315" s="6"/>
      <c r="ZT315" s="6"/>
      <c r="ZU315" s="6"/>
      <c r="ZV315" s="6"/>
      <c r="ZW315" s="6"/>
      <c r="ZX315" s="6"/>
      <c r="ZY315" s="6"/>
      <c r="ZZ315" s="6"/>
      <c r="AAA315" s="6"/>
      <c r="AAB315" s="6"/>
      <c r="AAC315" s="6"/>
      <c r="AAD315" s="6"/>
      <c r="AAE315" s="6"/>
      <c r="AAF315" s="6"/>
      <c r="AAG315" s="6"/>
      <c r="AAH315" s="6"/>
      <c r="AAI315" s="6"/>
      <c r="AAJ315" s="6"/>
      <c r="AAK315" s="6"/>
      <c r="AAL315" s="6"/>
      <c r="AAM315" s="6"/>
      <c r="AAN315" s="6"/>
      <c r="AAO315" s="6"/>
      <c r="AAP315" s="6"/>
      <c r="AAQ315" s="6"/>
      <c r="AAR315" s="6"/>
      <c r="AAS315" s="6"/>
      <c r="AAT315" s="6"/>
      <c r="AAU315" s="6"/>
      <c r="AAV315" s="6"/>
      <c r="AAW315" s="6"/>
      <c r="AAX315" s="6"/>
      <c r="AAY315" s="6"/>
      <c r="AAZ315" s="6"/>
      <c r="ABA315" s="6"/>
      <c r="ABB315" s="6"/>
      <c r="ABC315" s="6"/>
      <c r="ABD315" s="6"/>
      <c r="ABE315" s="6"/>
      <c r="ABF315" s="6"/>
      <c r="ABG315" s="6"/>
      <c r="ABH315" s="6"/>
      <c r="ABI315" s="6"/>
      <c r="ABJ315" s="6"/>
      <c r="ABK315" s="6"/>
      <c r="ABL315" s="6"/>
      <c r="ABM315" s="6"/>
      <c r="ABN315" s="6"/>
      <c r="ABO315" s="6"/>
      <c r="ABP315" s="6"/>
      <c r="ABQ315" s="6"/>
      <c r="ABR315" s="6"/>
      <c r="ABS315" s="6"/>
      <c r="ABT315" s="6"/>
      <c r="ABU315" s="6"/>
      <c r="ABV315" s="6"/>
      <c r="ABW315" s="6"/>
      <c r="ABX315" s="6"/>
      <c r="ABY315" s="6"/>
      <c r="ABZ315" s="6"/>
      <c r="ACA315" s="6"/>
      <c r="ACB315" s="6"/>
      <c r="ACC315" s="6"/>
      <c r="ACD315" s="6"/>
      <c r="ACE315" s="6"/>
      <c r="ACF315" s="6"/>
      <c r="ACG315" s="6"/>
      <c r="ACH315" s="6"/>
      <c r="ACI315" s="6"/>
      <c r="ACJ315" s="6"/>
      <c r="ACK315" s="6"/>
      <c r="ACL315" s="6"/>
      <c r="ACM315" s="6"/>
      <c r="ACN315" s="6"/>
      <c r="ACO315" s="6"/>
      <c r="ACP315" s="6"/>
      <c r="ACQ315" s="6"/>
      <c r="ACR315" s="6"/>
      <c r="ACS315" s="6"/>
      <c r="ACT315" s="6"/>
      <c r="ACU315" s="6"/>
      <c r="ACV315" s="6"/>
      <c r="ACW315" s="6"/>
      <c r="ACX315" s="6"/>
      <c r="ACY315" s="6"/>
      <c r="ACZ315" s="6"/>
      <c r="ADA315" s="6"/>
      <c r="ADB315" s="6"/>
      <c r="ADC315" s="6"/>
      <c r="ADD315" s="6"/>
      <c r="ADE315" s="6"/>
      <c r="ADF315" s="6"/>
      <c r="ADG315" s="6"/>
      <c r="ADH315" s="6"/>
      <c r="ADI315" s="6"/>
      <c r="ADJ315" s="6"/>
      <c r="ADK315" s="6"/>
      <c r="ADL315" s="6"/>
      <c r="ADM315" s="6"/>
      <c r="ADN315" s="6"/>
      <c r="ADO315" s="6"/>
      <c r="ADP315" s="6"/>
      <c r="ADQ315" s="6"/>
      <c r="ADR315" s="6"/>
      <c r="ADS315" s="6"/>
      <c r="ADT315" s="6"/>
      <c r="ADU315" s="6"/>
      <c r="ADV315" s="6"/>
      <c r="ADW315" s="6"/>
      <c r="ADX315" s="6"/>
      <c r="ADY315" s="6"/>
      <c r="ADZ315" s="6"/>
      <c r="AEA315" s="6"/>
      <c r="AEB315" s="6"/>
      <c r="AEC315" s="6"/>
      <c r="AED315" s="6"/>
      <c r="AEE315" s="6"/>
      <c r="AEF315" s="6"/>
      <c r="AEG315" s="6"/>
      <c r="AEH315" s="6"/>
      <c r="AEI315" s="6"/>
      <c r="AEJ315" s="6"/>
      <c r="AEK315" s="6"/>
      <c r="AEL315" s="6"/>
      <c r="AEM315" s="6"/>
      <c r="AEN315" s="6"/>
      <c r="AEO315" s="6"/>
      <c r="AEP315" s="6"/>
      <c r="AEQ315" s="6"/>
      <c r="AER315" s="6"/>
      <c r="AES315" s="6"/>
      <c r="AET315" s="6"/>
      <c r="AEU315" s="6"/>
      <c r="AEV315" s="6"/>
      <c r="AEW315" s="6"/>
      <c r="AEX315" s="6"/>
      <c r="AEY315" s="6"/>
      <c r="AEZ315" s="6"/>
      <c r="AFA315" s="6"/>
      <c r="AFB315" s="6"/>
      <c r="AFC315" s="6"/>
      <c r="AFD315" s="6"/>
      <c r="AFE315" s="6"/>
      <c r="AFF315" s="6"/>
      <c r="AFG315" s="6"/>
      <c r="AFH315" s="6"/>
      <c r="AFI315" s="6"/>
      <c r="AFJ315" s="6"/>
      <c r="AFK315" s="6"/>
      <c r="AFL315" s="6"/>
      <c r="AFM315" s="6"/>
      <c r="AFN315" s="6"/>
      <c r="AFO315" s="6"/>
      <c r="AFP315" s="6"/>
      <c r="AFQ315" s="6"/>
      <c r="AFR315" s="6"/>
      <c r="AFS315" s="6"/>
      <c r="AFT315" s="6"/>
      <c r="AFU315" s="6"/>
      <c r="AFV315" s="6"/>
      <c r="AFW315" s="6"/>
      <c r="AFX315" s="6"/>
      <c r="AFY315" s="6"/>
      <c r="AFZ315" s="6"/>
      <c r="AGA315" s="6"/>
      <c r="AGB315" s="6"/>
      <c r="AGC315" s="6"/>
      <c r="AGD315" s="6"/>
      <c r="AGE315" s="6"/>
      <c r="AGF315" s="6"/>
      <c r="AGG315" s="6"/>
      <c r="AGH315" s="6"/>
      <c r="AGI315" s="6"/>
      <c r="AGJ315" s="6"/>
      <c r="AGK315" s="6"/>
      <c r="AGL315" s="6"/>
      <c r="AGM315" s="6"/>
      <c r="AGN315" s="6"/>
      <c r="AGO315" s="6"/>
      <c r="AGP315" s="6"/>
      <c r="AGQ315" s="6"/>
      <c r="AGR315" s="6"/>
      <c r="AGS315" s="6"/>
      <c r="AGT315" s="6"/>
      <c r="AGU315" s="6"/>
      <c r="AGV315" s="6"/>
      <c r="AGW315" s="6"/>
      <c r="AGX315" s="6"/>
      <c r="AGY315" s="6"/>
      <c r="AGZ315" s="6"/>
      <c r="AHA315" s="6"/>
      <c r="AHB315" s="6"/>
      <c r="AHC315" s="6"/>
      <c r="AHD315" s="6"/>
      <c r="AHE315" s="6"/>
      <c r="AHF315" s="6"/>
      <c r="AHG315" s="6"/>
      <c r="AHH315" s="6"/>
      <c r="AHI315" s="6"/>
      <c r="AHJ315" s="6"/>
      <c r="AHK315" s="6"/>
      <c r="AHL315" s="6"/>
      <c r="AHM315" s="6"/>
      <c r="AHN315" s="6"/>
      <c r="AHO315" s="6"/>
      <c r="AHP315" s="6"/>
      <c r="AHQ315" s="6"/>
      <c r="AHR315" s="6"/>
      <c r="AHS315" s="6"/>
      <c r="AHT315" s="6"/>
      <c r="AHU315" s="6"/>
      <c r="AHV315" s="6"/>
      <c r="AHW315" s="6"/>
      <c r="AHX315" s="6"/>
      <c r="AHY315" s="6"/>
      <c r="AHZ315" s="6"/>
      <c r="AIA315" s="6"/>
      <c r="AIB315" s="6"/>
      <c r="AIC315" s="6"/>
      <c r="AID315" s="6"/>
      <c r="AIE315" s="6"/>
      <c r="AIF315" s="6"/>
      <c r="AIG315" s="6"/>
      <c r="AIH315" s="6"/>
      <c r="AII315" s="6"/>
      <c r="AIJ315" s="6"/>
      <c r="AIK315" s="6"/>
      <c r="AIL315" s="6"/>
      <c r="AIM315" s="6"/>
      <c r="AIN315" s="6"/>
      <c r="AIO315" s="6"/>
      <c r="AIP315" s="6"/>
      <c r="AIQ315" s="6"/>
      <c r="AIR315" s="6"/>
      <c r="AIS315" s="6"/>
      <c r="AIT315" s="6"/>
      <c r="AIU315" s="6"/>
      <c r="AIV315" s="6"/>
      <c r="AIW315" s="6"/>
      <c r="AIX315" s="6"/>
      <c r="AIY315" s="6"/>
      <c r="AIZ315" s="6"/>
      <c r="AJA315" s="6"/>
      <c r="AJB315" s="6"/>
      <c r="AJC315" s="6"/>
      <c r="AJD315" s="6"/>
      <c r="AJE315" s="6"/>
      <c r="AJF315" s="6"/>
      <c r="AJG315" s="6"/>
      <c r="AJH315" s="6"/>
      <c r="AJI315" s="6"/>
      <c r="AJJ315" s="6"/>
      <c r="AJK315" s="6"/>
      <c r="AJL315" s="6"/>
      <c r="AJM315" s="6"/>
      <c r="AJN315" s="6"/>
      <c r="AJO315" s="6"/>
      <c r="AJP315" s="6"/>
      <c r="AJQ315" s="6"/>
      <c r="AJR315" s="6"/>
      <c r="AJS315" s="6"/>
      <c r="AJT315" s="6"/>
      <c r="AJU315" s="6"/>
    </row>
    <row r="316" spans="1:958" ht="16.5" hidden="1" customHeight="1" x14ac:dyDescent="0.25">
      <c r="A316" s="638"/>
      <c r="B316" s="670"/>
      <c r="C316" s="672">
        <v>223</v>
      </c>
      <c r="D316" s="656">
        <f>D314+D315</f>
        <v>1600999</v>
      </c>
      <c r="E316" s="672">
        <v>223</v>
      </c>
      <c r="F316" s="656">
        <f>F314+F315</f>
        <v>0</v>
      </c>
      <c r="G316" s="672">
        <v>223</v>
      </c>
      <c r="H316" s="656">
        <f t="shared" si="107"/>
        <v>1600999</v>
      </c>
      <c r="I316" s="641"/>
      <c r="J316" s="2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5"/>
      <c r="AY316" s="5"/>
      <c r="AZ316" s="5"/>
      <c r="BA316" s="5"/>
      <c r="BB316" s="5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 s="6"/>
      <c r="EY316" s="6"/>
      <c r="EZ316" s="6"/>
      <c r="FA316" s="6"/>
      <c r="FB316" s="6"/>
      <c r="FC316" s="6"/>
      <c r="FD316" s="6"/>
      <c r="FE316" s="6"/>
      <c r="FF316" s="6"/>
      <c r="FG316" s="6"/>
      <c r="FH316" s="6"/>
      <c r="FI316" s="6"/>
      <c r="FJ316" s="6"/>
      <c r="FK316" s="6"/>
      <c r="FL316" s="6"/>
      <c r="FM316" s="6"/>
      <c r="FN316" s="6"/>
      <c r="FO316" s="6"/>
      <c r="FP316" s="6"/>
      <c r="FQ316" s="6"/>
      <c r="FR316" s="6"/>
      <c r="FS316" s="6"/>
      <c r="FT316" s="6"/>
      <c r="FU316" s="6"/>
      <c r="FV316" s="6"/>
      <c r="FW316" s="6"/>
      <c r="FX316" s="6"/>
      <c r="FY316" s="6"/>
      <c r="FZ316" s="6"/>
      <c r="GA316" s="6"/>
      <c r="GB316" s="6"/>
      <c r="GC316" s="6"/>
      <c r="GD316" s="6"/>
      <c r="GE316" s="6"/>
      <c r="GF316" s="6"/>
      <c r="GG316" s="6"/>
      <c r="GH316" s="6"/>
      <c r="GI316" s="6"/>
      <c r="GJ316" s="6"/>
      <c r="GK316" s="6"/>
      <c r="GL316" s="6"/>
      <c r="GM316" s="6"/>
      <c r="GN316" s="6"/>
      <c r="GO316" s="6"/>
      <c r="GP316" s="6"/>
      <c r="GQ316" s="6"/>
      <c r="GR316" s="6"/>
      <c r="GS316" s="6"/>
      <c r="GT316" s="6"/>
      <c r="GU316" s="6"/>
      <c r="GV316" s="6"/>
      <c r="GW316" s="6"/>
      <c r="GX316" s="6"/>
      <c r="GY316" s="6"/>
      <c r="GZ316" s="6"/>
      <c r="HA316" s="6"/>
      <c r="HB316" s="6"/>
      <c r="HC316" s="6"/>
      <c r="HD316" s="6"/>
      <c r="HE316" s="6"/>
      <c r="HF316" s="6"/>
      <c r="HG316" s="6"/>
      <c r="HH316" s="6"/>
      <c r="HI316" s="6"/>
      <c r="HJ316" s="6"/>
      <c r="HK316" s="6"/>
      <c r="HL316" s="6"/>
      <c r="HM316" s="6"/>
      <c r="HN316" s="6"/>
      <c r="HO316" s="6"/>
      <c r="HP316" s="6"/>
      <c r="HQ316" s="6"/>
      <c r="HR316" s="6"/>
      <c r="HS316" s="6"/>
      <c r="HT316" s="6"/>
      <c r="HU316" s="6"/>
      <c r="HV316" s="6"/>
      <c r="HW316" s="6"/>
      <c r="HX316" s="6"/>
      <c r="HY316" s="6"/>
      <c r="HZ316" s="6"/>
      <c r="IA316" s="6"/>
      <c r="IB316" s="6"/>
      <c r="IC316" s="6"/>
      <c r="ID316" s="6"/>
      <c r="IE316" s="6"/>
      <c r="IF316" s="6"/>
      <c r="IG316" s="6"/>
      <c r="IH316" s="6"/>
      <c r="II316" s="6"/>
      <c r="IJ316" s="6"/>
      <c r="IK316" s="6"/>
      <c r="IL316" s="6"/>
      <c r="IM316" s="6"/>
      <c r="IN316" s="6"/>
      <c r="IO316" s="6"/>
      <c r="IP316" s="6"/>
      <c r="IQ316" s="6"/>
      <c r="IR316" s="6"/>
      <c r="IS316" s="6"/>
      <c r="IT316" s="6"/>
      <c r="IU316" s="6"/>
      <c r="IV316" s="6"/>
      <c r="IW316" s="6"/>
      <c r="IX316" s="6"/>
      <c r="IY316" s="6"/>
      <c r="IZ316" s="6"/>
      <c r="JA316" s="6"/>
      <c r="JB316" s="6"/>
      <c r="JC316" s="6"/>
      <c r="JD316" s="6"/>
      <c r="JE316" s="6"/>
      <c r="JF316" s="6"/>
      <c r="JG316" s="6"/>
      <c r="JH316" s="6"/>
      <c r="JI316" s="6"/>
      <c r="JJ316" s="6"/>
      <c r="JK316" s="6"/>
      <c r="JL316" s="6"/>
      <c r="JM316" s="6"/>
      <c r="JN316" s="6"/>
      <c r="JO316" s="6"/>
      <c r="JP316" s="6"/>
      <c r="JQ316" s="6"/>
      <c r="JR316" s="6"/>
      <c r="JS316" s="6"/>
      <c r="JT316" s="6"/>
      <c r="JU316" s="6"/>
      <c r="JV316" s="6"/>
      <c r="JW316" s="6"/>
      <c r="JX316" s="6"/>
      <c r="JY316" s="6"/>
      <c r="JZ316" s="6"/>
      <c r="KA316" s="6"/>
      <c r="KB316" s="6"/>
      <c r="KC316" s="6"/>
      <c r="KD316" s="6"/>
      <c r="KE316" s="6"/>
      <c r="KF316" s="6"/>
      <c r="KG316" s="6"/>
      <c r="KH316" s="6"/>
      <c r="KI316" s="6"/>
      <c r="KJ316" s="6"/>
      <c r="KK316" s="6"/>
      <c r="KL316" s="6"/>
      <c r="KM316" s="6"/>
      <c r="KN316" s="6"/>
      <c r="KO316" s="6"/>
      <c r="KP316" s="6"/>
      <c r="KQ316" s="6"/>
      <c r="KR316" s="6"/>
      <c r="KS316" s="6"/>
      <c r="KT316" s="6"/>
      <c r="KU316" s="6"/>
      <c r="KV316" s="6"/>
      <c r="KW316" s="6"/>
      <c r="KX316" s="6"/>
      <c r="KY316" s="6"/>
      <c r="KZ316" s="6"/>
      <c r="LA316" s="6"/>
      <c r="LB316" s="6"/>
      <c r="LC316" s="6"/>
      <c r="LD316" s="6"/>
      <c r="LE316" s="6"/>
      <c r="LF316" s="6"/>
      <c r="LG316" s="6"/>
      <c r="LH316" s="6"/>
      <c r="LI316" s="6"/>
      <c r="LJ316" s="6"/>
      <c r="LK316" s="6"/>
      <c r="LL316" s="6"/>
      <c r="LM316" s="6"/>
      <c r="LN316" s="6"/>
      <c r="LO316" s="6"/>
      <c r="LP316" s="6"/>
      <c r="LQ316" s="6"/>
      <c r="LR316" s="6"/>
      <c r="LS316" s="6"/>
      <c r="LT316" s="6"/>
      <c r="LU316" s="6"/>
      <c r="LV316" s="6"/>
      <c r="LW316" s="6"/>
      <c r="LX316" s="6"/>
      <c r="LY316" s="6"/>
      <c r="LZ316" s="6"/>
      <c r="MA316" s="6"/>
      <c r="MB316" s="6"/>
      <c r="MC316" s="6"/>
      <c r="MD316" s="6"/>
      <c r="ME316" s="6"/>
      <c r="MF316" s="6"/>
      <c r="MG316" s="6"/>
      <c r="MH316" s="6"/>
      <c r="MI316" s="6"/>
      <c r="MJ316" s="6"/>
      <c r="MK316" s="6"/>
      <c r="ML316" s="6"/>
      <c r="MM316" s="6"/>
      <c r="MN316" s="6"/>
      <c r="MO316" s="6"/>
      <c r="MP316" s="6"/>
      <c r="MQ316" s="6"/>
      <c r="MR316" s="6"/>
      <c r="MS316" s="6"/>
      <c r="MT316" s="6"/>
      <c r="MU316" s="6"/>
      <c r="MV316" s="6"/>
      <c r="MW316" s="6"/>
      <c r="MX316" s="6"/>
      <c r="MY316" s="6"/>
      <c r="MZ316" s="6"/>
      <c r="NA316" s="6"/>
      <c r="NB316" s="6"/>
      <c r="NC316" s="6"/>
      <c r="ND316" s="6"/>
      <c r="NE316" s="6"/>
      <c r="NF316" s="6"/>
      <c r="NG316" s="6"/>
      <c r="NH316" s="6"/>
      <c r="NI316" s="6"/>
      <c r="NJ316" s="6"/>
      <c r="NK316" s="6"/>
      <c r="NL316" s="6"/>
      <c r="NM316" s="6"/>
      <c r="NN316" s="6"/>
      <c r="NO316" s="6"/>
      <c r="NP316" s="6"/>
      <c r="NQ316" s="6"/>
      <c r="NR316" s="6"/>
      <c r="NS316" s="6"/>
      <c r="NT316" s="6"/>
      <c r="NU316" s="6"/>
      <c r="NV316" s="6"/>
      <c r="NW316" s="6"/>
      <c r="NX316" s="6"/>
      <c r="NY316" s="6"/>
      <c r="NZ316" s="6"/>
      <c r="OA316" s="6"/>
      <c r="OB316" s="6"/>
      <c r="OC316" s="6"/>
      <c r="OD316" s="6"/>
      <c r="OE316" s="6"/>
      <c r="OF316" s="6"/>
      <c r="OG316" s="6"/>
      <c r="OH316" s="6"/>
      <c r="OI316" s="6"/>
      <c r="OJ316" s="6"/>
      <c r="OK316" s="6"/>
      <c r="OL316" s="6"/>
      <c r="OM316" s="6"/>
      <c r="ON316" s="6"/>
      <c r="OO316" s="6"/>
      <c r="OP316" s="6"/>
      <c r="OQ316" s="6"/>
      <c r="OR316" s="6"/>
      <c r="OS316" s="6"/>
      <c r="OT316" s="6"/>
      <c r="OU316" s="6"/>
      <c r="OV316" s="6"/>
      <c r="OW316" s="6"/>
      <c r="OX316" s="6"/>
      <c r="OY316" s="6"/>
      <c r="OZ316" s="6"/>
      <c r="PA316" s="6"/>
      <c r="PB316" s="6"/>
      <c r="PC316" s="6"/>
      <c r="PD316" s="6"/>
      <c r="PE316" s="6"/>
      <c r="PF316" s="6"/>
      <c r="PG316" s="6"/>
      <c r="PH316" s="6"/>
      <c r="PI316" s="6"/>
      <c r="PJ316" s="6"/>
      <c r="PK316" s="6"/>
      <c r="PL316" s="6"/>
      <c r="PM316" s="6"/>
      <c r="PN316" s="6"/>
      <c r="PO316" s="6"/>
      <c r="PP316" s="6"/>
      <c r="PQ316" s="6"/>
      <c r="PR316" s="6"/>
      <c r="PS316" s="6"/>
      <c r="PT316" s="6"/>
      <c r="PU316" s="6"/>
      <c r="PV316" s="6"/>
      <c r="PW316" s="6"/>
      <c r="PX316" s="6"/>
      <c r="PY316" s="6"/>
      <c r="PZ316" s="6"/>
      <c r="QA316" s="6"/>
      <c r="QB316" s="6"/>
      <c r="QC316" s="6"/>
      <c r="QD316" s="6"/>
      <c r="QE316" s="6"/>
      <c r="QF316" s="6"/>
      <c r="QG316" s="6"/>
      <c r="QH316" s="6"/>
      <c r="QI316" s="6"/>
      <c r="QJ316" s="6"/>
      <c r="QK316" s="6"/>
      <c r="QL316" s="6"/>
      <c r="QM316" s="6"/>
      <c r="QN316" s="6"/>
      <c r="QO316" s="6"/>
      <c r="QP316" s="6"/>
      <c r="QQ316" s="6"/>
      <c r="QR316" s="6"/>
      <c r="QS316" s="6"/>
      <c r="QT316" s="6"/>
      <c r="QU316" s="6"/>
      <c r="QV316" s="6"/>
      <c r="QW316" s="6"/>
      <c r="QX316" s="6"/>
      <c r="QY316" s="6"/>
      <c r="QZ316" s="6"/>
      <c r="RA316" s="6"/>
      <c r="RB316" s="6"/>
      <c r="RC316" s="6"/>
      <c r="RD316" s="6"/>
      <c r="RE316" s="6"/>
      <c r="RF316" s="6"/>
      <c r="RG316" s="6"/>
      <c r="RH316" s="6"/>
      <c r="RI316" s="6"/>
      <c r="RJ316" s="6"/>
      <c r="RK316" s="6"/>
      <c r="RL316" s="6"/>
      <c r="RM316" s="6"/>
      <c r="RN316" s="6"/>
      <c r="RO316" s="6"/>
      <c r="RP316" s="6"/>
      <c r="RQ316" s="6"/>
      <c r="RR316" s="6"/>
      <c r="RS316" s="6"/>
      <c r="RT316" s="6"/>
      <c r="RU316" s="6"/>
      <c r="RV316" s="6"/>
      <c r="RW316" s="6"/>
      <c r="RX316" s="6"/>
      <c r="RY316" s="6"/>
      <c r="RZ316" s="6"/>
      <c r="SA316" s="6"/>
      <c r="SB316" s="6"/>
      <c r="SC316" s="6"/>
      <c r="SD316" s="6"/>
      <c r="SE316" s="6"/>
      <c r="SF316" s="6"/>
      <c r="SG316" s="6"/>
      <c r="SH316" s="6"/>
      <c r="SI316" s="6"/>
      <c r="SJ316" s="6"/>
      <c r="SK316" s="6"/>
      <c r="SL316" s="6"/>
      <c r="SM316" s="6"/>
      <c r="SN316" s="6"/>
      <c r="SO316" s="6"/>
      <c r="SP316" s="6"/>
      <c r="SQ316" s="6"/>
      <c r="SR316" s="6"/>
      <c r="SS316" s="6"/>
      <c r="ST316" s="6"/>
      <c r="SU316" s="6"/>
      <c r="SV316" s="6"/>
      <c r="SW316" s="6"/>
      <c r="SX316" s="6"/>
      <c r="SY316" s="6"/>
      <c r="SZ316" s="6"/>
      <c r="TA316" s="6"/>
      <c r="TB316" s="6"/>
      <c r="TC316" s="6"/>
      <c r="TD316" s="6"/>
      <c r="TE316" s="6"/>
      <c r="TF316" s="6"/>
      <c r="TG316" s="6"/>
      <c r="TH316" s="6"/>
      <c r="TI316" s="6"/>
      <c r="TJ316" s="6"/>
      <c r="TK316" s="6"/>
      <c r="TL316" s="6"/>
      <c r="TM316" s="6"/>
      <c r="TN316" s="6"/>
      <c r="TO316" s="6"/>
      <c r="TP316" s="6"/>
      <c r="TQ316" s="6"/>
      <c r="TR316" s="6"/>
      <c r="TS316" s="6"/>
      <c r="TT316" s="6"/>
      <c r="TU316" s="6"/>
      <c r="TV316" s="6"/>
      <c r="TW316" s="6"/>
      <c r="TX316" s="6"/>
      <c r="TY316" s="6"/>
      <c r="TZ316" s="6"/>
      <c r="UA316" s="6"/>
      <c r="UB316" s="6"/>
      <c r="UC316" s="6"/>
      <c r="UD316" s="6"/>
      <c r="UE316" s="6"/>
      <c r="UF316" s="6"/>
      <c r="UG316" s="6"/>
      <c r="UH316" s="6"/>
      <c r="UI316" s="6"/>
      <c r="UJ316" s="6"/>
      <c r="UK316" s="6"/>
      <c r="UL316" s="6"/>
      <c r="UM316" s="6"/>
      <c r="UN316" s="6"/>
      <c r="UO316" s="6"/>
      <c r="UP316" s="6"/>
      <c r="UQ316" s="6"/>
      <c r="UR316" s="6"/>
      <c r="US316" s="6"/>
      <c r="UT316" s="6"/>
      <c r="UU316" s="6"/>
      <c r="UV316" s="6"/>
      <c r="UW316" s="6"/>
      <c r="UX316" s="6"/>
      <c r="UY316" s="6"/>
      <c r="UZ316" s="6"/>
      <c r="VA316" s="6"/>
      <c r="VB316" s="6"/>
      <c r="VC316" s="6"/>
      <c r="VD316" s="6"/>
      <c r="VE316" s="6"/>
      <c r="VF316" s="6"/>
      <c r="VG316" s="6"/>
      <c r="VH316" s="6"/>
      <c r="VI316" s="6"/>
      <c r="VJ316" s="6"/>
      <c r="VK316" s="6"/>
      <c r="VL316" s="6"/>
      <c r="VM316" s="6"/>
      <c r="VN316" s="6"/>
      <c r="VO316" s="6"/>
      <c r="VP316" s="6"/>
      <c r="VQ316" s="6"/>
      <c r="VR316" s="6"/>
      <c r="VS316" s="6"/>
      <c r="VT316" s="6"/>
      <c r="VU316" s="6"/>
      <c r="VV316" s="6"/>
      <c r="VW316" s="6"/>
      <c r="VX316" s="6"/>
      <c r="VY316" s="6"/>
      <c r="VZ316" s="6"/>
      <c r="WA316" s="6"/>
      <c r="WB316" s="6"/>
      <c r="WC316" s="6"/>
      <c r="WD316" s="6"/>
      <c r="WE316" s="6"/>
      <c r="WF316" s="6"/>
      <c r="WG316" s="6"/>
      <c r="WH316" s="6"/>
      <c r="WI316" s="6"/>
      <c r="WJ316" s="6"/>
      <c r="WK316" s="6"/>
      <c r="WL316" s="6"/>
      <c r="WM316" s="6"/>
      <c r="WN316" s="6"/>
      <c r="WO316" s="6"/>
      <c r="WP316" s="6"/>
      <c r="WQ316" s="6"/>
      <c r="WR316" s="6"/>
      <c r="WS316" s="6"/>
      <c r="WT316" s="6"/>
      <c r="WU316" s="6"/>
      <c r="WV316" s="6"/>
      <c r="WW316" s="6"/>
      <c r="WX316" s="6"/>
      <c r="WY316" s="6"/>
      <c r="WZ316" s="6"/>
      <c r="XA316" s="6"/>
      <c r="XB316" s="6"/>
      <c r="XC316" s="6"/>
      <c r="XD316" s="6"/>
      <c r="XE316" s="6"/>
      <c r="XF316" s="6"/>
      <c r="XG316" s="6"/>
      <c r="XH316" s="6"/>
      <c r="XI316" s="6"/>
      <c r="XJ316" s="6"/>
      <c r="XK316" s="6"/>
      <c r="XL316" s="6"/>
      <c r="XM316" s="6"/>
      <c r="XN316" s="6"/>
      <c r="XO316" s="6"/>
      <c r="XP316" s="6"/>
      <c r="XQ316" s="6"/>
      <c r="XR316" s="6"/>
      <c r="XS316" s="6"/>
      <c r="XT316" s="6"/>
      <c r="XU316" s="6"/>
      <c r="XV316" s="6"/>
      <c r="XW316" s="6"/>
      <c r="XX316" s="6"/>
      <c r="XY316" s="6"/>
      <c r="XZ316" s="6"/>
      <c r="YA316" s="6"/>
      <c r="YB316" s="6"/>
      <c r="YC316" s="6"/>
      <c r="YD316" s="6"/>
      <c r="YE316" s="6"/>
      <c r="YF316" s="6"/>
      <c r="YG316" s="6"/>
      <c r="YH316" s="6"/>
      <c r="YI316" s="6"/>
      <c r="YJ316" s="6"/>
      <c r="YK316" s="6"/>
      <c r="YL316" s="6"/>
      <c r="YM316" s="6"/>
      <c r="YN316" s="6"/>
      <c r="YO316" s="6"/>
      <c r="YP316" s="6"/>
      <c r="YQ316" s="6"/>
      <c r="YR316" s="6"/>
      <c r="YS316" s="6"/>
      <c r="YT316" s="6"/>
      <c r="YU316" s="6"/>
      <c r="YV316" s="6"/>
      <c r="YW316" s="6"/>
      <c r="YX316" s="6"/>
      <c r="YY316" s="6"/>
      <c r="YZ316" s="6"/>
      <c r="ZA316" s="6"/>
      <c r="ZB316" s="6"/>
      <c r="ZC316" s="6"/>
      <c r="ZD316" s="6"/>
      <c r="ZE316" s="6"/>
      <c r="ZF316" s="6"/>
      <c r="ZG316" s="6"/>
      <c r="ZH316" s="6"/>
      <c r="ZI316" s="6"/>
      <c r="ZJ316" s="6"/>
      <c r="ZK316" s="6"/>
      <c r="ZL316" s="6"/>
      <c r="ZM316" s="6"/>
      <c r="ZN316" s="6"/>
      <c r="ZO316" s="6"/>
      <c r="ZP316" s="6"/>
      <c r="ZQ316" s="6"/>
      <c r="ZR316" s="6"/>
      <c r="ZS316" s="6"/>
      <c r="ZT316" s="6"/>
      <c r="ZU316" s="6"/>
      <c r="ZV316" s="6"/>
      <c r="ZW316" s="6"/>
      <c r="ZX316" s="6"/>
      <c r="ZY316" s="6"/>
      <c r="ZZ316" s="6"/>
      <c r="AAA316" s="6"/>
      <c r="AAB316" s="6"/>
      <c r="AAC316" s="6"/>
      <c r="AAD316" s="6"/>
      <c r="AAE316" s="6"/>
      <c r="AAF316" s="6"/>
      <c r="AAG316" s="6"/>
      <c r="AAH316" s="6"/>
      <c r="AAI316" s="6"/>
      <c r="AAJ316" s="6"/>
      <c r="AAK316" s="6"/>
      <c r="AAL316" s="6"/>
      <c r="AAM316" s="6"/>
      <c r="AAN316" s="6"/>
      <c r="AAO316" s="6"/>
      <c r="AAP316" s="6"/>
      <c r="AAQ316" s="6"/>
      <c r="AAR316" s="6"/>
      <c r="AAS316" s="6"/>
      <c r="AAT316" s="6"/>
      <c r="AAU316" s="6"/>
      <c r="AAV316" s="6"/>
      <c r="AAW316" s="6"/>
      <c r="AAX316" s="6"/>
      <c r="AAY316" s="6"/>
      <c r="AAZ316" s="6"/>
      <c r="ABA316" s="6"/>
      <c r="ABB316" s="6"/>
      <c r="ABC316" s="6"/>
      <c r="ABD316" s="6"/>
      <c r="ABE316" s="6"/>
      <c r="ABF316" s="6"/>
      <c r="ABG316" s="6"/>
      <c r="ABH316" s="6"/>
      <c r="ABI316" s="6"/>
      <c r="ABJ316" s="6"/>
      <c r="ABK316" s="6"/>
      <c r="ABL316" s="6"/>
      <c r="ABM316" s="6"/>
      <c r="ABN316" s="6"/>
      <c r="ABO316" s="6"/>
      <c r="ABP316" s="6"/>
      <c r="ABQ316" s="6"/>
      <c r="ABR316" s="6"/>
      <c r="ABS316" s="6"/>
      <c r="ABT316" s="6"/>
      <c r="ABU316" s="6"/>
      <c r="ABV316" s="6"/>
      <c r="ABW316" s="6"/>
      <c r="ABX316" s="6"/>
      <c r="ABY316" s="6"/>
      <c r="ABZ316" s="6"/>
      <c r="ACA316" s="6"/>
      <c r="ACB316" s="6"/>
      <c r="ACC316" s="6"/>
      <c r="ACD316" s="6"/>
      <c r="ACE316" s="6"/>
      <c r="ACF316" s="6"/>
      <c r="ACG316" s="6"/>
      <c r="ACH316" s="6"/>
      <c r="ACI316" s="6"/>
      <c r="ACJ316" s="6"/>
      <c r="ACK316" s="6"/>
      <c r="ACL316" s="6"/>
      <c r="ACM316" s="6"/>
      <c r="ACN316" s="6"/>
      <c r="ACO316" s="6"/>
      <c r="ACP316" s="6"/>
      <c r="ACQ316" s="6"/>
      <c r="ACR316" s="6"/>
      <c r="ACS316" s="6"/>
      <c r="ACT316" s="6"/>
      <c r="ACU316" s="6"/>
      <c r="ACV316" s="6"/>
      <c r="ACW316" s="6"/>
      <c r="ACX316" s="6"/>
      <c r="ACY316" s="6"/>
      <c r="ACZ316" s="6"/>
      <c r="ADA316" s="6"/>
      <c r="ADB316" s="6"/>
      <c r="ADC316" s="6"/>
      <c r="ADD316" s="6"/>
      <c r="ADE316" s="6"/>
      <c r="ADF316" s="6"/>
      <c r="ADG316" s="6"/>
      <c r="ADH316" s="6"/>
      <c r="ADI316" s="6"/>
      <c r="ADJ316" s="6"/>
      <c r="ADK316" s="6"/>
      <c r="ADL316" s="6"/>
      <c r="ADM316" s="6"/>
      <c r="ADN316" s="6"/>
      <c r="ADO316" s="6"/>
      <c r="ADP316" s="6"/>
      <c r="ADQ316" s="6"/>
      <c r="ADR316" s="6"/>
      <c r="ADS316" s="6"/>
      <c r="ADT316" s="6"/>
      <c r="ADU316" s="6"/>
      <c r="ADV316" s="6"/>
      <c r="ADW316" s="6"/>
      <c r="ADX316" s="6"/>
      <c r="ADY316" s="6"/>
      <c r="ADZ316" s="6"/>
      <c r="AEA316" s="6"/>
      <c r="AEB316" s="6"/>
      <c r="AEC316" s="6"/>
      <c r="AED316" s="6"/>
      <c r="AEE316" s="6"/>
      <c r="AEF316" s="6"/>
      <c r="AEG316" s="6"/>
      <c r="AEH316" s="6"/>
      <c r="AEI316" s="6"/>
      <c r="AEJ316" s="6"/>
      <c r="AEK316" s="6"/>
      <c r="AEL316" s="6"/>
      <c r="AEM316" s="6"/>
      <c r="AEN316" s="6"/>
      <c r="AEO316" s="6"/>
      <c r="AEP316" s="6"/>
      <c r="AEQ316" s="6"/>
      <c r="AER316" s="6"/>
      <c r="AES316" s="6"/>
      <c r="AET316" s="6"/>
      <c r="AEU316" s="6"/>
      <c r="AEV316" s="6"/>
      <c r="AEW316" s="6"/>
      <c r="AEX316" s="6"/>
      <c r="AEY316" s="6"/>
      <c r="AEZ316" s="6"/>
      <c r="AFA316" s="6"/>
      <c r="AFB316" s="6"/>
      <c r="AFC316" s="6"/>
      <c r="AFD316" s="6"/>
      <c r="AFE316" s="6"/>
      <c r="AFF316" s="6"/>
      <c r="AFG316" s="6"/>
      <c r="AFH316" s="6"/>
      <c r="AFI316" s="6"/>
      <c r="AFJ316" s="6"/>
      <c r="AFK316" s="6"/>
      <c r="AFL316" s="6"/>
      <c r="AFM316" s="6"/>
      <c r="AFN316" s="6"/>
      <c r="AFO316" s="6"/>
      <c r="AFP316" s="6"/>
      <c r="AFQ316" s="6"/>
      <c r="AFR316" s="6"/>
      <c r="AFS316" s="6"/>
      <c r="AFT316" s="6"/>
      <c r="AFU316" s="6"/>
      <c r="AFV316" s="6"/>
      <c r="AFW316" s="6"/>
      <c r="AFX316" s="6"/>
      <c r="AFY316" s="6"/>
      <c r="AFZ316" s="6"/>
      <c r="AGA316" s="6"/>
      <c r="AGB316" s="6"/>
      <c r="AGC316" s="6"/>
      <c r="AGD316" s="6"/>
      <c r="AGE316" s="6"/>
      <c r="AGF316" s="6"/>
      <c r="AGG316" s="6"/>
      <c r="AGH316" s="6"/>
      <c r="AGI316" s="6"/>
      <c r="AGJ316" s="6"/>
      <c r="AGK316" s="6"/>
      <c r="AGL316" s="6"/>
      <c r="AGM316" s="6"/>
      <c r="AGN316" s="6"/>
      <c r="AGO316" s="6"/>
      <c r="AGP316" s="6"/>
      <c r="AGQ316" s="6"/>
      <c r="AGR316" s="6"/>
      <c r="AGS316" s="6"/>
      <c r="AGT316" s="6"/>
      <c r="AGU316" s="6"/>
      <c r="AGV316" s="6"/>
      <c r="AGW316" s="6"/>
      <c r="AGX316" s="6"/>
      <c r="AGY316" s="6"/>
      <c r="AGZ316" s="6"/>
      <c r="AHA316" s="6"/>
      <c r="AHB316" s="6"/>
      <c r="AHC316" s="6"/>
      <c r="AHD316" s="6"/>
      <c r="AHE316" s="6"/>
      <c r="AHF316" s="6"/>
      <c r="AHG316" s="6"/>
      <c r="AHH316" s="6"/>
      <c r="AHI316" s="6"/>
      <c r="AHJ316" s="6"/>
      <c r="AHK316" s="6"/>
      <c r="AHL316" s="6"/>
      <c r="AHM316" s="6"/>
      <c r="AHN316" s="6"/>
      <c r="AHO316" s="6"/>
      <c r="AHP316" s="6"/>
      <c r="AHQ316" s="6"/>
      <c r="AHR316" s="6"/>
      <c r="AHS316" s="6"/>
      <c r="AHT316" s="6"/>
      <c r="AHU316" s="6"/>
      <c r="AHV316" s="6"/>
      <c r="AHW316" s="6"/>
      <c r="AHX316" s="6"/>
      <c r="AHY316" s="6"/>
      <c r="AHZ316" s="6"/>
      <c r="AIA316" s="6"/>
      <c r="AIB316" s="6"/>
      <c r="AIC316" s="6"/>
      <c r="AID316" s="6"/>
      <c r="AIE316" s="6"/>
      <c r="AIF316" s="6"/>
      <c r="AIG316" s="6"/>
      <c r="AIH316" s="6"/>
      <c r="AII316" s="6"/>
      <c r="AIJ316" s="6"/>
      <c r="AIK316" s="6"/>
      <c r="AIL316" s="6"/>
      <c r="AIM316" s="6"/>
      <c r="AIN316" s="6"/>
      <c r="AIO316" s="6"/>
      <c r="AIP316" s="6"/>
      <c r="AIQ316" s="6"/>
      <c r="AIR316" s="6"/>
      <c r="AIS316" s="6"/>
      <c r="AIT316" s="6"/>
      <c r="AIU316" s="6"/>
      <c r="AIV316" s="6"/>
      <c r="AIW316" s="6"/>
      <c r="AIX316" s="6"/>
      <c r="AIY316" s="6"/>
      <c r="AIZ316" s="6"/>
      <c r="AJA316" s="6"/>
      <c r="AJB316" s="6"/>
      <c r="AJC316" s="6"/>
      <c r="AJD316" s="6"/>
      <c r="AJE316" s="6"/>
      <c r="AJF316" s="6"/>
      <c r="AJG316" s="6"/>
      <c r="AJH316" s="6"/>
      <c r="AJI316" s="6"/>
      <c r="AJJ316" s="6"/>
      <c r="AJK316" s="6"/>
      <c r="AJL316" s="6"/>
      <c r="AJM316" s="6"/>
      <c r="AJN316" s="6"/>
      <c r="AJO316" s="6"/>
      <c r="AJP316" s="6"/>
      <c r="AJQ316" s="6"/>
      <c r="AJR316" s="6"/>
      <c r="AJS316" s="6"/>
      <c r="AJT316" s="6"/>
      <c r="AJU316" s="6"/>
    </row>
    <row r="317" spans="1:958" ht="16.5" hidden="1" customHeight="1" x14ac:dyDescent="0.25">
      <c r="A317" s="638"/>
      <c r="B317" s="670"/>
      <c r="C317" s="646" t="s">
        <v>260</v>
      </c>
      <c r="D317" s="655">
        <f>C94+C140+C152+C169</f>
        <v>825501</v>
      </c>
      <c r="E317" s="646" t="s">
        <v>260</v>
      </c>
      <c r="F317" s="656">
        <f>C181+C202+C209</f>
        <v>0</v>
      </c>
      <c r="G317" s="646" t="s">
        <v>260</v>
      </c>
      <c r="H317" s="656">
        <f t="shared" si="107"/>
        <v>825501</v>
      </c>
      <c r="I317" s="641"/>
      <c r="J317" s="2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5"/>
      <c r="AY317" s="5"/>
      <c r="AZ317" s="5"/>
      <c r="BA317" s="5"/>
      <c r="BB317" s="5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  <c r="EX317" s="6"/>
      <c r="EY317" s="6"/>
      <c r="EZ317" s="6"/>
      <c r="FA317" s="6"/>
      <c r="FB317" s="6"/>
      <c r="FC317" s="6"/>
      <c r="FD317" s="6"/>
      <c r="FE317" s="6"/>
      <c r="FF317" s="6"/>
      <c r="FG317" s="6"/>
      <c r="FH317" s="6"/>
      <c r="FI317" s="6"/>
      <c r="FJ317" s="6"/>
      <c r="FK317" s="6"/>
      <c r="FL317" s="6"/>
      <c r="FM317" s="6"/>
      <c r="FN317" s="6"/>
      <c r="FO317" s="6"/>
      <c r="FP317" s="6"/>
      <c r="FQ317" s="6"/>
      <c r="FR317" s="6"/>
      <c r="FS317" s="6"/>
      <c r="FT317" s="6"/>
      <c r="FU317" s="6"/>
      <c r="FV317" s="6"/>
      <c r="FW317" s="6"/>
      <c r="FX317" s="6"/>
      <c r="FY317" s="6"/>
      <c r="FZ317" s="6"/>
      <c r="GA317" s="6"/>
      <c r="GB317" s="6"/>
      <c r="GC317" s="6"/>
      <c r="GD317" s="6"/>
      <c r="GE317" s="6"/>
      <c r="GF317" s="6"/>
      <c r="GG317" s="6"/>
      <c r="GH317" s="6"/>
      <c r="GI317" s="6"/>
      <c r="GJ317" s="6"/>
      <c r="GK317" s="6"/>
      <c r="GL317" s="6"/>
      <c r="GM317" s="6"/>
      <c r="GN317" s="6"/>
      <c r="GO317" s="6"/>
      <c r="GP317" s="6"/>
      <c r="GQ317" s="6"/>
      <c r="GR317" s="6"/>
      <c r="GS317" s="6"/>
      <c r="GT317" s="6"/>
      <c r="GU317" s="6"/>
      <c r="GV317" s="6"/>
      <c r="GW317" s="6"/>
      <c r="GX317" s="6"/>
      <c r="GY317" s="6"/>
      <c r="GZ317" s="6"/>
      <c r="HA317" s="6"/>
      <c r="HB317" s="6"/>
      <c r="HC317" s="6"/>
      <c r="HD317" s="6"/>
      <c r="HE317" s="6"/>
      <c r="HF317" s="6"/>
      <c r="HG317" s="6"/>
      <c r="HH317" s="6"/>
      <c r="HI317" s="6"/>
      <c r="HJ317" s="6"/>
      <c r="HK317" s="6"/>
      <c r="HL317" s="6"/>
      <c r="HM317" s="6"/>
      <c r="HN317" s="6"/>
      <c r="HO317" s="6"/>
      <c r="HP317" s="6"/>
      <c r="HQ317" s="6"/>
      <c r="HR317" s="6"/>
      <c r="HS317" s="6"/>
      <c r="HT317" s="6"/>
      <c r="HU317" s="6"/>
      <c r="HV317" s="6"/>
      <c r="HW317" s="6"/>
      <c r="HX317" s="6"/>
      <c r="HY317" s="6"/>
      <c r="HZ317" s="6"/>
      <c r="IA317" s="6"/>
      <c r="IB317" s="6"/>
      <c r="IC317" s="6"/>
      <c r="ID317" s="6"/>
      <c r="IE317" s="6"/>
      <c r="IF317" s="6"/>
      <c r="IG317" s="6"/>
      <c r="IH317" s="6"/>
      <c r="II317" s="6"/>
      <c r="IJ317" s="6"/>
      <c r="IK317" s="6"/>
      <c r="IL317" s="6"/>
      <c r="IM317" s="6"/>
      <c r="IN317" s="6"/>
      <c r="IO317" s="6"/>
      <c r="IP317" s="6"/>
      <c r="IQ317" s="6"/>
      <c r="IR317" s="6"/>
      <c r="IS317" s="6"/>
      <c r="IT317" s="6"/>
      <c r="IU317" s="6"/>
      <c r="IV317" s="6"/>
      <c r="IW317" s="6"/>
      <c r="IX317" s="6"/>
      <c r="IY317" s="6"/>
      <c r="IZ317" s="6"/>
      <c r="JA317" s="6"/>
      <c r="JB317" s="6"/>
      <c r="JC317" s="6"/>
      <c r="JD317" s="6"/>
      <c r="JE317" s="6"/>
      <c r="JF317" s="6"/>
      <c r="JG317" s="6"/>
      <c r="JH317" s="6"/>
      <c r="JI317" s="6"/>
      <c r="JJ317" s="6"/>
      <c r="JK317" s="6"/>
      <c r="JL317" s="6"/>
      <c r="JM317" s="6"/>
      <c r="JN317" s="6"/>
      <c r="JO317" s="6"/>
      <c r="JP317" s="6"/>
      <c r="JQ317" s="6"/>
      <c r="JR317" s="6"/>
      <c r="JS317" s="6"/>
      <c r="JT317" s="6"/>
      <c r="JU317" s="6"/>
      <c r="JV317" s="6"/>
      <c r="JW317" s="6"/>
      <c r="JX317" s="6"/>
      <c r="JY317" s="6"/>
      <c r="JZ317" s="6"/>
      <c r="KA317" s="6"/>
      <c r="KB317" s="6"/>
      <c r="KC317" s="6"/>
      <c r="KD317" s="6"/>
      <c r="KE317" s="6"/>
      <c r="KF317" s="6"/>
      <c r="KG317" s="6"/>
      <c r="KH317" s="6"/>
      <c r="KI317" s="6"/>
      <c r="KJ317" s="6"/>
      <c r="KK317" s="6"/>
      <c r="KL317" s="6"/>
      <c r="KM317" s="6"/>
      <c r="KN317" s="6"/>
      <c r="KO317" s="6"/>
      <c r="KP317" s="6"/>
      <c r="KQ317" s="6"/>
      <c r="KR317" s="6"/>
      <c r="KS317" s="6"/>
      <c r="KT317" s="6"/>
      <c r="KU317" s="6"/>
      <c r="KV317" s="6"/>
      <c r="KW317" s="6"/>
      <c r="KX317" s="6"/>
      <c r="KY317" s="6"/>
      <c r="KZ317" s="6"/>
      <c r="LA317" s="6"/>
      <c r="LB317" s="6"/>
      <c r="LC317" s="6"/>
      <c r="LD317" s="6"/>
      <c r="LE317" s="6"/>
      <c r="LF317" s="6"/>
      <c r="LG317" s="6"/>
      <c r="LH317" s="6"/>
      <c r="LI317" s="6"/>
      <c r="LJ317" s="6"/>
      <c r="LK317" s="6"/>
      <c r="LL317" s="6"/>
      <c r="LM317" s="6"/>
      <c r="LN317" s="6"/>
      <c r="LO317" s="6"/>
      <c r="LP317" s="6"/>
      <c r="LQ317" s="6"/>
      <c r="LR317" s="6"/>
      <c r="LS317" s="6"/>
      <c r="LT317" s="6"/>
      <c r="LU317" s="6"/>
      <c r="LV317" s="6"/>
      <c r="LW317" s="6"/>
      <c r="LX317" s="6"/>
      <c r="LY317" s="6"/>
      <c r="LZ317" s="6"/>
      <c r="MA317" s="6"/>
      <c r="MB317" s="6"/>
      <c r="MC317" s="6"/>
      <c r="MD317" s="6"/>
      <c r="ME317" s="6"/>
      <c r="MF317" s="6"/>
      <c r="MG317" s="6"/>
      <c r="MH317" s="6"/>
      <c r="MI317" s="6"/>
      <c r="MJ317" s="6"/>
      <c r="MK317" s="6"/>
      <c r="ML317" s="6"/>
      <c r="MM317" s="6"/>
      <c r="MN317" s="6"/>
      <c r="MO317" s="6"/>
      <c r="MP317" s="6"/>
      <c r="MQ317" s="6"/>
      <c r="MR317" s="6"/>
      <c r="MS317" s="6"/>
      <c r="MT317" s="6"/>
      <c r="MU317" s="6"/>
      <c r="MV317" s="6"/>
      <c r="MW317" s="6"/>
      <c r="MX317" s="6"/>
      <c r="MY317" s="6"/>
      <c r="MZ317" s="6"/>
      <c r="NA317" s="6"/>
      <c r="NB317" s="6"/>
      <c r="NC317" s="6"/>
      <c r="ND317" s="6"/>
      <c r="NE317" s="6"/>
      <c r="NF317" s="6"/>
      <c r="NG317" s="6"/>
      <c r="NH317" s="6"/>
      <c r="NI317" s="6"/>
      <c r="NJ317" s="6"/>
      <c r="NK317" s="6"/>
      <c r="NL317" s="6"/>
      <c r="NM317" s="6"/>
      <c r="NN317" s="6"/>
      <c r="NO317" s="6"/>
      <c r="NP317" s="6"/>
      <c r="NQ317" s="6"/>
      <c r="NR317" s="6"/>
      <c r="NS317" s="6"/>
      <c r="NT317" s="6"/>
      <c r="NU317" s="6"/>
      <c r="NV317" s="6"/>
      <c r="NW317" s="6"/>
      <c r="NX317" s="6"/>
      <c r="NY317" s="6"/>
      <c r="NZ317" s="6"/>
      <c r="OA317" s="6"/>
      <c r="OB317" s="6"/>
      <c r="OC317" s="6"/>
      <c r="OD317" s="6"/>
      <c r="OE317" s="6"/>
      <c r="OF317" s="6"/>
      <c r="OG317" s="6"/>
      <c r="OH317" s="6"/>
      <c r="OI317" s="6"/>
      <c r="OJ317" s="6"/>
      <c r="OK317" s="6"/>
      <c r="OL317" s="6"/>
      <c r="OM317" s="6"/>
      <c r="ON317" s="6"/>
      <c r="OO317" s="6"/>
      <c r="OP317" s="6"/>
      <c r="OQ317" s="6"/>
      <c r="OR317" s="6"/>
      <c r="OS317" s="6"/>
      <c r="OT317" s="6"/>
      <c r="OU317" s="6"/>
      <c r="OV317" s="6"/>
      <c r="OW317" s="6"/>
      <c r="OX317" s="6"/>
      <c r="OY317" s="6"/>
      <c r="OZ317" s="6"/>
      <c r="PA317" s="6"/>
      <c r="PB317" s="6"/>
      <c r="PC317" s="6"/>
      <c r="PD317" s="6"/>
      <c r="PE317" s="6"/>
      <c r="PF317" s="6"/>
      <c r="PG317" s="6"/>
      <c r="PH317" s="6"/>
      <c r="PI317" s="6"/>
      <c r="PJ317" s="6"/>
      <c r="PK317" s="6"/>
      <c r="PL317" s="6"/>
      <c r="PM317" s="6"/>
      <c r="PN317" s="6"/>
      <c r="PO317" s="6"/>
      <c r="PP317" s="6"/>
      <c r="PQ317" s="6"/>
      <c r="PR317" s="6"/>
      <c r="PS317" s="6"/>
      <c r="PT317" s="6"/>
      <c r="PU317" s="6"/>
      <c r="PV317" s="6"/>
      <c r="PW317" s="6"/>
      <c r="PX317" s="6"/>
      <c r="PY317" s="6"/>
      <c r="PZ317" s="6"/>
      <c r="QA317" s="6"/>
      <c r="QB317" s="6"/>
      <c r="QC317" s="6"/>
      <c r="QD317" s="6"/>
      <c r="QE317" s="6"/>
      <c r="QF317" s="6"/>
      <c r="QG317" s="6"/>
      <c r="QH317" s="6"/>
      <c r="QI317" s="6"/>
      <c r="QJ317" s="6"/>
      <c r="QK317" s="6"/>
      <c r="QL317" s="6"/>
      <c r="QM317" s="6"/>
      <c r="QN317" s="6"/>
      <c r="QO317" s="6"/>
      <c r="QP317" s="6"/>
      <c r="QQ317" s="6"/>
      <c r="QR317" s="6"/>
      <c r="QS317" s="6"/>
      <c r="QT317" s="6"/>
      <c r="QU317" s="6"/>
      <c r="QV317" s="6"/>
      <c r="QW317" s="6"/>
      <c r="QX317" s="6"/>
      <c r="QY317" s="6"/>
      <c r="QZ317" s="6"/>
      <c r="RA317" s="6"/>
      <c r="RB317" s="6"/>
      <c r="RC317" s="6"/>
      <c r="RD317" s="6"/>
      <c r="RE317" s="6"/>
      <c r="RF317" s="6"/>
      <c r="RG317" s="6"/>
      <c r="RH317" s="6"/>
      <c r="RI317" s="6"/>
      <c r="RJ317" s="6"/>
      <c r="RK317" s="6"/>
      <c r="RL317" s="6"/>
      <c r="RM317" s="6"/>
      <c r="RN317" s="6"/>
      <c r="RO317" s="6"/>
      <c r="RP317" s="6"/>
      <c r="RQ317" s="6"/>
      <c r="RR317" s="6"/>
      <c r="RS317" s="6"/>
      <c r="RT317" s="6"/>
      <c r="RU317" s="6"/>
      <c r="RV317" s="6"/>
      <c r="RW317" s="6"/>
      <c r="RX317" s="6"/>
      <c r="RY317" s="6"/>
      <c r="RZ317" s="6"/>
      <c r="SA317" s="6"/>
      <c r="SB317" s="6"/>
      <c r="SC317" s="6"/>
      <c r="SD317" s="6"/>
      <c r="SE317" s="6"/>
      <c r="SF317" s="6"/>
      <c r="SG317" s="6"/>
      <c r="SH317" s="6"/>
      <c r="SI317" s="6"/>
      <c r="SJ317" s="6"/>
      <c r="SK317" s="6"/>
      <c r="SL317" s="6"/>
      <c r="SM317" s="6"/>
      <c r="SN317" s="6"/>
      <c r="SO317" s="6"/>
      <c r="SP317" s="6"/>
      <c r="SQ317" s="6"/>
      <c r="SR317" s="6"/>
      <c r="SS317" s="6"/>
      <c r="ST317" s="6"/>
      <c r="SU317" s="6"/>
      <c r="SV317" s="6"/>
      <c r="SW317" s="6"/>
      <c r="SX317" s="6"/>
      <c r="SY317" s="6"/>
      <c r="SZ317" s="6"/>
      <c r="TA317" s="6"/>
      <c r="TB317" s="6"/>
      <c r="TC317" s="6"/>
      <c r="TD317" s="6"/>
      <c r="TE317" s="6"/>
      <c r="TF317" s="6"/>
      <c r="TG317" s="6"/>
      <c r="TH317" s="6"/>
      <c r="TI317" s="6"/>
      <c r="TJ317" s="6"/>
      <c r="TK317" s="6"/>
      <c r="TL317" s="6"/>
      <c r="TM317" s="6"/>
      <c r="TN317" s="6"/>
      <c r="TO317" s="6"/>
      <c r="TP317" s="6"/>
      <c r="TQ317" s="6"/>
      <c r="TR317" s="6"/>
      <c r="TS317" s="6"/>
      <c r="TT317" s="6"/>
      <c r="TU317" s="6"/>
      <c r="TV317" s="6"/>
      <c r="TW317" s="6"/>
      <c r="TX317" s="6"/>
      <c r="TY317" s="6"/>
      <c r="TZ317" s="6"/>
      <c r="UA317" s="6"/>
      <c r="UB317" s="6"/>
      <c r="UC317" s="6"/>
      <c r="UD317" s="6"/>
      <c r="UE317" s="6"/>
      <c r="UF317" s="6"/>
      <c r="UG317" s="6"/>
      <c r="UH317" s="6"/>
      <c r="UI317" s="6"/>
      <c r="UJ317" s="6"/>
      <c r="UK317" s="6"/>
      <c r="UL317" s="6"/>
      <c r="UM317" s="6"/>
      <c r="UN317" s="6"/>
      <c r="UO317" s="6"/>
      <c r="UP317" s="6"/>
      <c r="UQ317" s="6"/>
      <c r="UR317" s="6"/>
      <c r="US317" s="6"/>
      <c r="UT317" s="6"/>
      <c r="UU317" s="6"/>
      <c r="UV317" s="6"/>
      <c r="UW317" s="6"/>
      <c r="UX317" s="6"/>
      <c r="UY317" s="6"/>
      <c r="UZ317" s="6"/>
      <c r="VA317" s="6"/>
      <c r="VB317" s="6"/>
      <c r="VC317" s="6"/>
      <c r="VD317" s="6"/>
      <c r="VE317" s="6"/>
      <c r="VF317" s="6"/>
      <c r="VG317" s="6"/>
      <c r="VH317" s="6"/>
      <c r="VI317" s="6"/>
      <c r="VJ317" s="6"/>
      <c r="VK317" s="6"/>
      <c r="VL317" s="6"/>
      <c r="VM317" s="6"/>
      <c r="VN317" s="6"/>
      <c r="VO317" s="6"/>
      <c r="VP317" s="6"/>
      <c r="VQ317" s="6"/>
      <c r="VR317" s="6"/>
      <c r="VS317" s="6"/>
      <c r="VT317" s="6"/>
      <c r="VU317" s="6"/>
      <c r="VV317" s="6"/>
      <c r="VW317" s="6"/>
      <c r="VX317" s="6"/>
      <c r="VY317" s="6"/>
      <c r="VZ317" s="6"/>
      <c r="WA317" s="6"/>
      <c r="WB317" s="6"/>
      <c r="WC317" s="6"/>
      <c r="WD317" s="6"/>
      <c r="WE317" s="6"/>
      <c r="WF317" s="6"/>
      <c r="WG317" s="6"/>
      <c r="WH317" s="6"/>
      <c r="WI317" s="6"/>
      <c r="WJ317" s="6"/>
      <c r="WK317" s="6"/>
      <c r="WL317" s="6"/>
      <c r="WM317" s="6"/>
      <c r="WN317" s="6"/>
      <c r="WO317" s="6"/>
      <c r="WP317" s="6"/>
      <c r="WQ317" s="6"/>
      <c r="WR317" s="6"/>
      <c r="WS317" s="6"/>
      <c r="WT317" s="6"/>
      <c r="WU317" s="6"/>
      <c r="WV317" s="6"/>
      <c r="WW317" s="6"/>
      <c r="WX317" s="6"/>
      <c r="WY317" s="6"/>
      <c r="WZ317" s="6"/>
      <c r="XA317" s="6"/>
      <c r="XB317" s="6"/>
      <c r="XC317" s="6"/>
      <c r="XD317" s="6"/>
      <c r="XE317" s="6"/>
      <c r="XF317" s="6"/>
      <c r="XG317" s="6"/>
      <c r="XH317" s="6"/>
      <c r="XI317" s="6"/>
      <c r="XJ317" s="6"/>
      <c r="XK317" s="6"/>
      <c r="XL317" s="6"/>
      <c r="XM317" s="6"/>
      <c r="XN317" s="6"/>
      <c r="XO317" s="6"/>
      <c r="XP317" s="6"/>
      <c r="XQ317" s="6"/>
      <c r="XR317" s="6"/>
      <c r="XS317" s="6"/>
      <c r="XT317" s="6"/>
      <c r="XU317" s="6"/>
      <c r="XV317" s="6"/>
      <c r="XW317" s="6"/>
      <c r="XX317" s="6"/>
      <c r="XY317" s="6"/>
      <c r="XZ317" s="6"/>
      <c r="YA317" s="6"/>
      <c r="YB317" s="6"/>
      <c r="YC317" s="6"/>
      <c r="YD317" s="6"/>
      <c r="YE317" s="6"/>
      <c r="YF317" s="6"/>
      <c r="YG317" s="6"/>
      <c r="YH317" s="6"/>
      <c r="YI317" s="6"/>
      <c r="YJ317" s="6"/>
      <c r="YK317" s="6"/>
      <c r="YL317" s="6"/>
      <c r="YM317" s="6"/>
      <c r="YN317" s="6"/>
      <c r="YO317" s="6"/>
      <c r="YP317" s="6"/>
      <c r="YQ317" s="6"/>
      <c r="YR317" s="6"/>
      <c r="YS317" s="6"/>
      <c r="YT317" s="6"/>
      <c r="YU317" s="6"/>
      <c r="YV317" s="6"/>
      <c r="YW317" s="6"/>
      <c r="YX317" s="6"/>
      <c r="YY317" s="6"/>
      <c r="YZ317" s="6"/>
      <c r="ZA317" s="6"/>
      <c r="ZB317" s="6"/>
      <c r="ZC317" s="6"/>
      <c r="ZD317" s="6"/>
      <c r="ZE317" s="6"/>
      <c r="ZF317" s="6"/>
      <c r="ZG317" s="6"/>
      <c r="ZH317" s="6"/>
      <c r="ZI317" s="6"/>
      <c r="ZJ317" s="6"/>
      <c r="ZK317" s="6"/>
      <c r="ZL317" s="6"/>
      <c r="ZM317" s="6"/>
      <c r="ZN317" s="6"/>
      <c r="ZO317" s="6"/>
      <c r="ZP317" s="6"/>
      <c r="ZQ317" s="6"/>
      <c r="ZR317" s="6"/>
      <c r="ZS317" s="6"/>
      <c r="ZT317" s="6"/>
      <c r="ZU317" s="6"/>
      <c r="ZV317" s="6"/>
      <c r="ZW317" s="6"/>
      <c r="ZX317" s="6"/>
      <c r="ZY317" s="6"/>
      <c r="ZZ317" s="6"/>
      <c r="AAA317" s="6"/>
      <c r="AAB317" s="6"/>
      <c r="AAC317" s="6"/>
      <c r="AAD317" s="6"/>
      <c r="AAE317" s="6"/>
      <c r="AAF317" s="6"/>
      <c r="AAG317" s="6"/>
      <c r="AAH317" s="6"/>
      <c r="AAI317" s="6"/>
      <c r="AAJ317" s="6"/>
      <c r="AAK317" s="6"/>
      <c r="AAL317" s="6"/>
      <c r="AAM317" s="6"/>
      <c r="AAN317" s="6"/>
      <c r="AAO317" s="6"/>
      <c r="AAP317" s="6"/>
      <c r="AAQ317" s="6"/>
      <c r="AAR317" s="6"/>
      <c r="AAS317" s="6"/>
      <c r="AAT317" s="6"/>
      <c r="AAU317" s="6"/>
      <c r="AAV317" s="6"/>
      <c r="AAW317" s="6"/>
      <c r="AAX317" s="6"/>
      <c r="AAY317" s="6"/>
      <c r="AAZ317" s="6"/>
      <c r="ABA317" s="6"/>
      <c r="ABB317" s="6"/>
      <c r="ABC317" s="6"/>
      <c r="ABD317" s="6"/>
      <c r="ABE317" s="6"/>
      <c r="ABF317" s="6"/>
      <c r="ABG317" s="6"/>
      <c r="ABH317" s="6"/>
      <c r="ABI317" s="6"/>
      <c r="ABJ317" s="6"/>
      <c r="ABK317" s="6"/>
      <c r="ABL317" s="6"/>
      <c r="ABM317" s="6"/>
      <c r="ABN317" s="6"/>
      <c r="ABO317" s="6"/>
      <c r="ABP317" s="6"/>
      <c r="ABQ317" s="6"/>
      <c r="ABR317" s="6"/>
      <c r="ABS317" s="6"/>
      <c r="ABT317" s="6"/>
      <c r="ABU317" s="6"/>
      <c r="ABV317" s="6"/>
      <c r="ABW317" s="6"/>
      <c r="ABX317" s="6"/>
      <c r="ABY317" s="6"/>
      <c r="ABZ317" s="6"/>
      <c r="ACA317" s="6"/>
      <c r="ACB317" s="6"/>
      <c r="ACC317" s="6"/>
      <c r="ACD317" s="6"/>
      <c r="ACE317" s="6"/>
      <c r="ACF317" s="6"/>
      <c r="ACG317" s="6"/>
      <c r="ACH317" s="6"/>
      <c r="ACI317" s="6"/>
      <c r="ACJ317" s="6"/>
      <c r="ACK317" s="6"/>
      <c r="ACL317" s="6"/>
      <c r="ACM317" s="6"/>
      <c r="ACN317" s="6"/>
      <c r="ACO317" s="6"/>
      <c r="ACP317" s="6"/>
      <c r="ACQ317" s="6"/>
      <c r="ACR317" s="6"/>
      <c r="ACS317" s="6"/>
      <c r="ACT317" s="6"/>
      <c r="ACU317" s="6"/>
      <c r="ACV317" s="6"/>
      <c r="ACW317" s="6"/>
      <c r="ACX317" s="6"/>
      <c r="ACY317" s="6"/>
      <c r="ACZ317" s="6"/>
      <c r="ADA317" s="6"/>
      <c r="ADB317" s="6"/>
      <c r="ADC317" s="6"/>
      <c r="ADD317" s="6"/>
      <c r="ADE317" s="6"/>
      <c r="ADF317" s="6"/>
      <c r="ADG317" s="6"/>
      <c r="ADH317" s="6"/>
      <c r="ADI317" s="6"/>
      <c r="ADJ317" s="6"/>
      <c r="ADK317" s="6"/>
      <c r="ADL317" s="6"/>
      <c r="ADM317" s="6"/>
      <c r="ADN317" s="6"/>
      <c r="ADO317" s="6"/>
      <c r="ADP317" s="6"/>
      <c r="ADQ317" s="6"/>
      <c r="ADR317" s="6"/>
      <c r="ADS317" s="6"/>
      <c r="ADT317" s="6"/>
      <c r="ADU317" s="6"/>
      <c r="ADV317" s="6"/>
      <c r="ADW317" s="6"/>
      <c r="ADX317" s="6"/>
      <c r="ADY317" s="6"/>
      <c r="ADZ317" s="6"/>
      <c r="AEA317" s="6"/>
      <c r="AEB317" s="6"/>
      <c r="AEC317" s="6"/>
      <c r="AED317" s="6"/>
      <c r="AEE317" s="6"/>
      <c r="AEF317" s="6"/>
      <c r="AEG317" s="6"/>
      <c r="AEH317" s="6"/>
      <c r="AEI317" s="6"/>
      <c r="AEJ317" s="6"/>
      <c r="AEK317" s="6"/>
      <c r="AEL317" s="6"/>
      <c r="AEM317" s="6"/>
      <c r="AEN317" s="6"/>
      <c r="AEO317" s="6"/>
      <c r="AEP317" s="6"/>
      <c r="AEQ317" s="6"/>
      <c r="AER317" s="6"/>
      <c r="AES317" s="6"/>
      <c r="AET317" s="6"/>
      <c r="AEU317" s="6"/>
      <c r="AEV317" s="6"/>
      <c r="AEW317" s="6"/>
      <c r="AEX317" s="6"/>
      <c r="AEY317" s="6"/>
      <c r="AEZ317" s="6"/>
      <c r="AFA317" s="6"/>
      <c r="AFB317" s="6"/>
      <c r="AFC317" s="6"/>
      <c r="AFD317" s="6"/>
      <c r="AFE317" s="6"/>
      <c r="AFF317" s="6"/>
      <c r="AFG317" s="6"/>
      <c r="AFH317" s="6"/>
      <c r="AFI317" s="6"/>
      <c r="AFJ317" s="6"/>
      <c r="AFK317" s="6"/>
      <c r="AFL317" s="6"/>
      <c r="AFM317" s="6"/>
      <c r="AFN317" s="6"/>
      <c r="AFO317" s="6"/>
      <c r="AFP317" s="6"/>
      <c r="AFQ317" s="6"/>
      <c r="AFR317" s="6"/>
      <c r="AFS317" s="6"/>
      <c r="AFT317" s="6"/>
      <c r="AFU317" s="6"/>
      <c r="AFV317" s="6"/>
      <c r="AFW317" s="6"/>
      <c r="AFX317" s="6"/>
      <c r="AFY317" s="6"/>
      <c r="AFZ317" s="6"/>
      <c r="AGA317" s="6"/>
      <c r="AGB317" s="6"/>
      <c r="AGC317" s="6"/>
      <c r="AGD317" s="6"/>
      <c r="AGE317" s="6"/>
      <c r="AGF317" s="6"/>
      <c r="AGG317" s="6"/>
      <c r="AGH317" s="6"/>
      <c r="AGI317" s="6"/>
      <c r="AGJ317" s="6"/>
      <c r="AGK317" s="6"/>
      <c r="AGL317" s="6"/>
      <c r="AGM317" s="6"/>
      <c r="AGN317" s="6"/>
      <c r="AGO317" s="6"/>
      <c r="AGP317" s="6"/>
      <c r="AGQ317" s="6"/>
      <c r="AGR317" s="6"/>
      <c r="AGS317" s="6"/>
      <c r="AGT317" s="6"/>
      <c r="AGU317" s="6"/>
      <c r="AGV317" s="6"/>
      <c r="AGW317" s="6"/>
      <c r="AGX317" s="6"/>
      <c r="AGY317" s="6"/>
      <c r="AGZ317" s="6"/>
      <c r="AHA317" s="6"/>
      <c r="AHB317" s="6"/>
      <c r="AHC317" s="6"/>
      <c r="AHD317" s="6"/>
      <c r="AHE317" s="6"/>
      <c r="AHF317" s="6"/>
      <c r="AHG317" s="6"/>
      <c r="AHH317" s="6"/>
      <c r="AHI317" s="6"/>
      <c r="AHJ317" s="6"/>
      <c r="AHK317" s="6"/>
      <c r="AHL317" s="6"/>
      <c r="AHM317" s="6"/>
      <c r="AHN317" s="6"/>
      <c r="AHO317" s="6"/>
      <c r="AHP317" s="6"/>
      <c r="AHQ317" s="6"/>
      <c r="AHR317" s="6"/>
      <c r="AHS317" s="6"/>
      <c r="AHT317" s="6"/>
      <c r="AHU317" s="6"/>
      <c r="AHV317" s="6"/>
      <c r="AHW317" s="6"/>
      <c r="AHX317" s="6"/>
      <c r="AHY317" s="6"/>
      <c r="AHZ317" s="6"/>
      <c r="AIA317" s="6"/>
      <c r="AIB317" s="6"/>
      <c r="AIC317" s="6"/>
      <c r="AID317" s="6"/>
      <c r="AIE317" s="6"/>
      <c r="AIF317" s="6"/>
      <c r="AIG317" s="6"/>
      <c r="AIH317" s="6"/>
      <c r="AII317" s="6"/>
      <c r="AIJ317" s="6"/>
      <c r="AIK317" s="6"/>
      <c r="AIL317" s="6"/>
      <c r="AIM317" s="6"/>
      <c r="AIN317" s="6"/>
      <c r="AIO317" s="6"/>
      <c r="AIP317" s="6"/>
      <c r="AIQ317" s="6"/>
      <c r="AIR317" s="6"/>
      <c r="AIS317" s="6"/>
      <c r="AIT317" s="6"/>
      <c r="AIU317" s="6"/>
      <c r="AIV317" s="6"/>
      <c r="AIW317" s="6"/>
      <c r="AIX317" s="6"/>
      <c r="AIY317" s="6"/>
      <c r="AIZ317" s="6"/>
      <c r="AJA317" s="6"/>
      <c r="AJB317" s="6"/>
      <c r="AJC317" s="6"/>
      <c r="AJD317" s="6"/>
      <c r="AJE317" s="6"/>
      <c r="AJF317" s="6"/>
      <c r="AJG317" s="6"/>
      <c r="AJH317" s="6"/>
      <c r="AJI317" s="6"/>
      <c r="AJJ317" s="6"/>
      <c r="AJK317" s="6"/>
      <c r="AJL317" s="6"/>
      <c r="AJM317" s="6"/>
      <c r="AJN317" s="6"/>
      <c r="AJO317" s="6"/>
      <c r="AJP317" s="6"/>
      <c r="AJQ317" s="6"/>
      <c r="AJR317" s="6"/>
      <c r="AJS317" s="6"/>
      <c r="AJT317" s="6"/>
      <c r="AJU317" s="6"/>
    </row>
    <row r="318" spans="1:958" ht="15.75" hidden="1" x14ac:dyDescent="0.25">
      <c r="A318" s="638"/>
      <c r="B318" s="671">
        <v>243</v>
      </c>
      <c r="C318" s="646" t="s">
        <v>261</v>
      </c>
      <c r="D318" s="656"/>
      <c r="E318" s="646" t="s">
        <v>261</v>
      </c>
      <c r="F318" s="656">
        <f>C220</f>
        <v>0</v>
      </c>
      <c r="G318" s="646" t="s">
        <v>261</v>
      </c>
      <c r="H318" s="656">
        <f t="shared" si="107"/>
        <v>243</v>
      </c>
      <c r="I318" s="670">
        <v>243</v>
      </c>
    </row>
    <row r="319" spans="1:958" ht="15.75" hidden="1" x14ac:dyDescent="0.25">
      <c r="A319" s="638"/>
      <c r="B319" s="670"/>
      <c r="C319" s="646" t="s">
        <v>262</v>
      </c>
      <c r="D319" s="655">
        <f>C106+C149+C159+C173</f>
        <v>2354005</v>
      </c>
      <c r="E319" s="646" t="s">
        <v>262</v>
      </c>
      <c r="F319" s="656">
        <f>C185+C204+C211+C231+C240</f>
        <v>0</v>
      </c>
      <c r="G319" s="646" t="s">
        <v>262</v>
      </c>
      <c r="H319" s="656">
        <f t="shared" si="107"/>
        <v>2354005</v>
      </c>
      <c r="I319" s="641"/>
    </row>
    <row r="320" spans="1:958" ht="15.75" hidden="1" x14ac:dyDescent="0.25">
      <c r="A320" s="638"/>
      <c r="B320" s="670"/>
      <c r="C320" s="646" t="s">
        <v>263</v>
      </c>
      <c r="D320" s="656"/>
      <c r="E320" s="646" t="s">
        <v>263</v>
      </c>
      <c r="F320" s="656">
        <f>C226</f>
        <v>0</v>
      </c>
      <c r="G320" s="646" t="s">
        <v>263</v>
      </c>
      <c r="H320" s="656">
        <f t="shared" si="107"/>
        <v>0</v>
      </c>
      <c r="I320" s="670">
        <v>243</v>
      </c>
    </row>
    <row r="321" spans="1:958" ht="15.75" hidden="1" x14ac:dyDescent="0.25">
      <c r="A321" s="638"/>
      <c r="B321" s="670"/>
      <c r="C321" s="646">
        <v>228</v>
      </c>
      <c r="D321" s="656"/>
      <c r="E321" s="646">
        <v>228</v>
      </c>
      <c r="F321" s="656"/>
      <c r="G321" s="646">
        <v>228</v>
      </c>
      <c r="H321" s="656">
        <f t="shared" si="107"/>
        <v>0</v>
      </c>
      <c r="I321" s="641"/>
    </row>
    <row r="322" spans="1:958" ht="15.75" hidden="1" x14ac:dyDescent="0.25">
      <c r="A322" s="638"/>
      <c r="B322" s="670"/>
      <c r="C322" s="646">
        <v>290</v>
      </c>
      <c r="D322" s="655">
        <f>C118</f>
        <v>67442</v>
      </c>
      <c r="E322" s="646">
        <v>290</v>
      </c>
      <c r="F322" s="656"/>
      <c r="G322" s="646">
        <v>290</v>
      </c>
      <c r="H322" s="656">
        <f t="shared" si="107"/>
        <v>67442</v>
      </c>
      <c r="I322" s="641"/>
    </row>
    <row r="323" spans="1:958" ht="15.75" hidden="1" x14ac:dyDescent="0.25">
      <c r="A323" s="638"/>
      <c r="B323" s="670"/>
      <c r="C323" s="646">
        <v>310</v>
      </c>
      <c r="D323" s="656"/>
      <c r="E323" s="646">
        <v>310</v>
      </c>
      <c r="F323" s="656">
        <f>C190+C206+C213+C235+C244+C252</f>
        <v>0</v>
      </c>
      <c r="G323" s="646">
        <v>310</v>
      </c>
      <c r="H323" s="656">
        <f t="shared" si="107"/>
        <v>0</v>
      </c>
      <c r="I323" s="641"/>
    </row>
    <row r="324" spans="1:958" ht="15.75" hidden="1" x14ac:dyDescent="0.25">
      <c r="A324" s="638"/>
      <c r="B324" s="670"/>
      <c r="C324" s="646">
        <v>340</v>
      </c>
      <c r="D324" s="656">
        <f>C120</f>
        <v>0</v>
      </c>
      <c r="E324" s="646">
        <v>340</v>
      </c>
      <c r="F324" s="656"/>
      <c r="G324" s="646">
        <v>340</v>
      </c>
      <c r="H324" s="656">
        <f t="shared" si="107"/>
        <v>0</v>
      </c>
      <c r="I324" s="641"/>
    </row>
    <row r="325" spans="1:958" ht="15.75" hidden="1" x14ac:dyDescent="0.25">
      <c r="A325" s="638"/>
      <c r="B325" s="670"/>
      <c r="C325" s="646">
        <v>341</v>
      </c>
      <c r="D325" s="655">
        <f>C122</f>
        <v>0</v>
      </c>
      <c r="E325" s="646">
        <v>341</v>
      </c>
      <c r="F325" s="656"/>
      <c r="G325" s="646">
        <v>341</v>
      </c>
      <c r="H325" s="656">
        <f t="shared" si="107"/>
        <v>0</v>
      </c>
      <c r="I325" s="641"/>
    </row>
    <row r="326" spans="1:958" ht="15.75" hidden="1" x14ac:dyDescent="0.25">
      <c r="A326" s="638"/>
      <c r="B326" s="670"/>
      <c r="C326" s="646">
        <v>342</v>
      </c>
      <c r="D326" s="656">
        <f>C124</f>
        <v>0</v>
      </c>
      <c r="E326" s="646">
        <v>342</v>
      </c>
      <c r="F326" s="656"/>
      <c r="G326" s="646">
        <v>342</v>
      </c>
      <c r="H326" s="656">
        <f t="shared" si="107"/>
        <v>0</v>
      </c>
      <c r="I326" s="641"/>
    </row>
    <row r="327" spans="1:958" ht="15.75" hidden="1" x14ac:dyDescent="0.25">
      <c r="A327" s="675"/>
      <c r="B327" s="675"/>
      <c r="C327" s="646">
        <v>343</v>
      </c>
      <c r="D327" s="655">
        <f>C126</f>
        <v>20940</v>
      </c>
      <c r="E327" s="646">
        <v>343</v>
      </c>
      <c r="F327" s="656"/>
      <c r="G327" s="646">
        <v>343</v>
      </c>
      <c r="H327" s="656">
        <f t="shared" si="107"/>
        <v>20940</v>
      </c>
      <c r="I327" s="675"/>
    </row>
    <row r="328" spans="1:958" ht="15.75" hidden="1" x14ac:dyDescent="0.25">
      <c r="A328" s="675"/>
      <c r="B328" s="675"/>
      <c r="C328" s="646">
        <v>344</v>
      </c>
      <c r="D328" s="655">
        <f>C128</f>
        <v>387436</v>
      </c>
      <c r="E328" s="646">
        <v>344</v>
      </c>
      <c r="F328" s="656"/>
      <c r="G328" s="646">
        <v>344</v>
      </c>
      <c r="H328" s="656">
        <f t="shared" si="107"/>
        <v>387436</v>
      </c>
      <c r="I328" s="675"/>
    </row>
    <row r="329" spans="1:958" ht="15.75" hidden="1" x14ac:dyDescent="0.25">
      <c r="A329" s="675"/>
      <c r="B329" s="675"/>
      <c r="C329" s="646">
        <v>345</v>
      </c>
      <c r="D329" s="655">
        <f>C130</f>
        <v>20000</v>
      </c>
      <c r="E329" s="646">
        <v>345</v>
      </c>
      <c r="F329" s="656"/>
      <c r="G329" s="646">
        <v>345</v>
      </c>
      <c r="H329" s="656">
        <f t="shared" si="107"/>
        <v>20000</v>
      </c>
      <c r="I329" s="675"/>
    </row>
    <row r="330" spans="1:958" s="653" customFormat="1" ht="15.75" hidden="1" x14ac:dyDescent="0.25">
      <c r="A330" s="675"/>
      <c r="B330" s="675"/>
      <c r="C330" s="646">
        <v>346</v>
      </c>
      <c r="D330" s="655">
        <f>C132+C164+C176</f>
        <v>485763</v>
      </c>
      <c r="E330" s="646">
        <v>346</v>
      </c>
      <c r="F330" s="656">
        <f>C216+C237+C246+C255</f>
        <v>0</v>
      </c>
      <c r="G330" s="646">
        <v>346</v>
      </c>
      <c r="H330" s="656">
        <f t="shared" si="107"/>
        <v>485763</v>
      </c>
      <c r="I330" s="675"/>
      <c r="J330" s="228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673"/>
      <c r="V330" s="673"/>
      <c r="W330" s="673"/>
      <c r="X330" s="673"/>
      <c r="Y330" s="673"/>
      <c r="Z330" s="673"/>
      <c r="AA330" s="673"/>
      <c r="AB330" s="673"/>
      <c r="AC330" s="673"/>
      <c r="AD330" s="673"/>
      <c r="AE330" s="673"/>
      <c r="AF330" s="673"/>
      <c r="AG330" s="673"/>
      <c r="AH330" s="673"/>
      <c r="AI330" s="673"/>
      <c r="AJ330" s="673"/>
      <c r="AK330" s="673"/>
      <c r="AL330" s="673"/>
      <c r="AM330" s="673"/>
      <c r="AN330" s="673"/>
      <c r="AO330" s="673"/>
      <c r="AP330" s="673"/>
      <c r="AQ330" s="673"/>
      <c r="AR330" s="673"/>
      <c r="AS330" s="673"/>
      <c r="AT330" s="673"/>
      <c r="AU330" s="673"/>
      <c r="AV330" s="673"/>
      <c r="AW330" s="673"/>
      <c r="AX330" s="676"/>
      <c r="AY330" s="676"/>
      <c r="AZ330" s="676"/>
      <c r="BA330" s="676"/>
      <c r="BB330" s="676"/>
      <c r="BC330" s="654"/>
      <c r="BD330" s="654"/>
      <c r="BE330" s="654"/>
      <c r="BF330" s="654"/>
      <c r="BG330" s="654"/>
      <c r="BH330" s="654"/>
      <c r="BI330" s="654"/>
      <c r="BJ330" s="654"/>
      <c r="BK330" s="654"/>
      <c r="BL330" s="654"/>
      <c r="BM330" s="654"/>
      <c r="BN330" s="654"/>
      <c r="BO330" s="654"/>
      <c r="BP330" s="654"/>
      <c r="BQ330" s="654"/>
      <c r="BR330" s="654"/>
      <c r="BS330" s="654"/>
      <c r="BT330" s="654"/>
      <c r="BU330" s="654"/>
      <c r="BV330" s="654"/>
      <c r="BW330" s="654"/>
      <c r="BX330" s="654"/>
      <c r="BY330" s="654"/>
      <c r="BZ330" s="654"/>
      <c r="CA330" s="654"/>
      <c r="CB330" s="654"/>
      <c r="CC330" s="654"/>
      <c r="CD330" s="654"/>
      <c r="CE330" s="654"/>
      <c r="CF330" s="654"/>
      <c r="CG330" s="654"/>
      <c r="CH330" s="654"/>
      <c r="CI330" s="654"/>
      <c r="CJ330" s="654"/>
      <c r="CK330" s="654"/>
      <c r="CL330" s="654"/>
      <c r="CM330" s="654"/>
      <c r="CN330" s="654"/>
      <c r="CO330" s="654"/>
      <c r="CP330" s="654"/>
      <c r="CQ330" s="654"/>
      <c r="CR330" s="654"/>
      <c r="CS330" s="654"/>
      <c r="CT330" s="654"/>
      <c r="CU330" s="654"/>
      <c r="CV330" s="654"/>
      <c r="CW330" s="654"/>
      <c r="CX330" s="654"/>
      <c r="CY330" s="654"/>
      <c r="CZ330" s="654"/>
      <c r="DA330" s="654"/>
      <c r="DB330" s="654"/>
      <c r="DC330" s="654"/>
      <c r="DD330" s="654"/>
      <c r="DE330" s="654"/>
      <c r="DF330" s="654"/>
      <c r="DG330" s="654"/>
      <c r="DH330" s="654"/>
      <c r="DI330" s="654"/>
      <c r="DJ330" s="654"/>
      <c r="DK330" s="654"/>
      <c r="DL330" s="654"/>
      <c r="DM330" s="654"/>
      <c r="DN330" s="654"/>
      <c r="DO330" s="654"/>
      <c r="DP330" s="654"/>
      <c r="DQ330" s="654"/>
      <c r="DR330" s="654"/>
      <c r="DS330" s="654"/>
      <c r="DT330" s="654"/>
      <c r="DU330" s="654"/>
      <c r="DV330" s="654"/>
      <c r="DW330" s="654"/>
      <c r="DX330" s="654"/>
      <c r="DY330" s="654"/>
      <c r="DZ330" s="654"/>
      <c r="EA330" s="654"/>
      <c r="EB330" s="654"/>
      <c r="EC330" s="654"/>
      <c r="ED330" s="654"/>
      <c r="EE330" s="654"/>
      <c r="EF330" s="654"/>
      <c r="EG330" s="654"/>
      <c r="EH330" s="654"/>
      <c r="EI330" s="654"/>
      <c r="EJ330" s="654"/>
      <c r="EK330" s="654"/>
      <c r="EL330" s="654"/>
      <c r="EM330" s="654"/>
      <c r="EN330" s="654"/>
      <c r="EO330" s="654"/>
      <c r="EP330" s="654"/>
      <c r="EQ330" s="654"/>
      <c r="ER330" s="654"/>
      <c r="ES330" s="654"/>
      <c r="ET330" s="654"/>
      <c r="EU330" s="654"/>
      <c r="EV330" s="654"/>
      <c r="EW330" s="654"/>
      <c r="EX330" s="654"/>
      <c r="EY330" s="654"/>
      <c r="EZ330" s="654"/>
      <c r="FA330" s="654"/>
      <c r="FB330" s="654"/>
      <c r="FC330" s="654"/>
      <c r="FD330" s="654"/>
      <c r="FE330" s="654"/>
      <c r="FF330" s="654"/>
      <c r="FG330" s="654"/>
      <c r="FH330" s="654"/>
      <c r="FI330" s="654"/>
      <c r="FJ330" s="654"/>
      <c r="FK330" s="654"/>
      <c r="FL330" s="654"/>
      <c r="FM330" s="654"/>
      <c r="FN330" s="654"/>
      <c r="FO330" s="654"/>
      <c r="FP330" s="654"/>
      <c r="FQ330" s="654"/>
      <c r="FR330" s="654"/>
      <c r="FS330" s="654"/>
      <c r="FT330" s="654"/>
      <c r="FU330" s="654"/>
      <c r="FV330" s="654"/>
      <c r="FW330" s="654"/>
      <c r="FX330" s="654"/>
      <c r="FY330" s="654"/>
      <c r="FZ330" s="654"/>
      <c r="GA330" s="654"/>
      <c r="GB330" s="654"/>
      <c r="GC330" s="654"/>
      <c r="GD330" s="654"/>
      <c r="GE330" s="654"/>
      <c r="GF330" s="654"/>
      <c r="GG330" s="654"/>
      <c r="GH330" s="654"/>
      <c r="GI330" s="654"/>
      <c r="GJ330" s="654"/>
      <c r="GK330" s="654"/>
      <c r="GL330" s="654"/>
      <c r="GM330" s="654"/>
      <c r="GN330" s="654"/>
      <c r="GO330" s="654"/>
      <c r="GP330" s="654"/>
      <c r="GQ330" s="654"/>
      <c r="GR330" s="654"/>
      <c r="GS330" s="654"/>
      <c r="GT330" s="654"/>
      <c r="GU330" s="654"/>
      <c r="GV330" s="654"/>
      <c r="GW330" s="654"/>
      <c r="GX330" s="654"/>
      <c r="GY330" s="654"/>
      <c r="GZ330" s="654"/>
      <c r="HA330" s="654"/>
      <c r="HB330" s="654"/>
      <c r="HC330" s="654"/>
      <c r="HD330" s="654"/>
      <c r="HE330" s="654"/>
      <c r="HF330" s="654"/>
      <c r="HG330" s="654"/>
      <c r="HH330" s="654"/>
      <c r="HI330" s="654"/>
      <c r="HJ330" s="654"/>
      <c r="HK330" s="654"/>
      <c r="HL330" s="654"/>
      <c r="HM330" s="654"/>
      <c r="HN330" s="654"/>
      <c r="HO330" s="654"/>
      <c r="HP330" s="654"/>
      <c r="HQ330" s="654"/>
      <c r="HR330" s="654"/>
      <c r="HS330" s="654"/>
      <c r="HT330" s="654"/>
      <c r="HU330" s="654"/>
      <c r="HV330" s="654"/>
      <c r="HW330" s="654"/>
      <c r="HX330" s="654"/>
      <c r="HY330" s="654"/>
      <c r="HZ330" s="654"/>
      <c r="IA330" s="654"/>
      <c r="IB330" s="654"/>
      <c r="IC330" s="654"/>
      <c r="ID330" s="654"/>
      <c r="IE330" s="654"/>
      <c r="IF330" s="654"/>
      <c r="IG330" s="654"/>
      <c r="IH330" s="654"/>
      <c r="II330" s="654"/>
      <c r="IJ330" s="654"/>
      <c r="IK330" s="654"/>
      <c r="IL330" s="654"/>
      <c r="IM330" s="654"/>
      <c r="IN330" s="654"/>
      <c r="IO330" s="654"/>
      <c r="IP330" s="654"/>
      <c r="IQ330" s="654"/>
      <c r="IR330" s="654"/>
      <c r="IS330" s="654"/>
      <c r="IT330" s="654"/>
      <c r="IU330" s="654"/>
      <c r="IV330" s="654"/>
      <c r="IW330" s="654"/>
      <c r="IX330" s="654"/>
      <c r="IY330" s="654"/>
      <c r="IZ330" s="654"/>
      <c r="JA330" s="654"/>
      <c r="JB330" s="654"/>
      <c r="JC330" s="654"/>
      <c r="JD330" s="654"/>
      <c r="JE330" s="654"/>
      <c r="JF330" s="654"/>
      <c r="JG330" s="654"/>
      <c r="JH330" s="654"/>
      <c r="JI330" s="654"/>
      <c r="JJ330" s="654"/>
      <c r="JK330" s="654"/>
      <c r="JL330" s="654"/>
      <c r="JM330" s="654"/>
      <c r="JN330" s="654"/>
      <c r="JO330" s="654"/>
      <c r="JP330" s="654"/>
      <c r="JQ330" s="654"/>
      <c r="JR330" s="654"/>
      <c r="JS330" s="654"/>
      <c r="JT330" s="654"/>
      <c r="JU330" s="654"/>
      <c r="JV330" s="654"/>
      <c r="JW330" s="654"/>
      <c r="JX330" s="654"/>
      <c r="JY330" s="654"/>
      <c r="JZ330" s="654"/>
      <c r="KA330" s="654"/>
      <c r="KB330" s="654"/>
      <c r="KC330" s="654"/>
      <c r="KD330" s="654"/>
      <c r="KE330" s="654"/>
      <c r="KF330" s="654"/>
      <c r="KG330" s="654"/>
      <c r="KH330" s="654"/>
      <c r="KI330" s="654"/>
      <c r="KJ330" s="654"/>
      <c r="KK330" s="654"/>
      <c r="KL330" s="654"/>
      <c r="KM330" s="654"/>
      <c r="KN330" s="654"/>
      <c r="KO330" s="654"/>
      <c r="KP330" s="654"/>
      <c r="KQ330" s="654"/>
      <c r="KR330" s="654"/>
      <c r="KS330" s="654"/>
      <c r="KT330" s="654"/>
      <c r="KU330" s="654"/>
      <c r="KV330" s="654"/>
      <c r="KW330" s="654"/>
      <c r="KX330" s="654"/>
      <c r="KY330" s="654"/>
      <c r="KZ330" s="654"/>
      <c r="LA330" s="654"/>
      <c r="LB330" s="654"/>
      <c r="LC330" s="654"/>
      <c r="LD330" s="654"/>
      <c r="LE330" s="654"/>
      <c r="LF330" s="654"/>
      <c r="LG330" s="654"/>
      <c r="LH330" s="654"/>
      <c r="LI330" s="654"/>
      <c r="LJ330" s="654"/>
      <c r="LK330" s="654"/>
      <c r="LL330" s="654"/>
      <c r="LM330" s="654"/>
      <c r="LN330" s="654"/>
      <c r="LO330" s="654"/>
      <c r="LP330" s="654"/>
      <c r="LQ330" s="654"/>
      <c r="LR330" s="654"/>
      <c r="LS330" s="654"/>
      <c r="LT330" s="654"/>
      <c r="LU330" s="654"/>
      <c r="LV330" s="654"/>
      <c r="LW330" s="654"/>
      <c r="LX330" s="654"/>
      <c r="LY330" s="654"/>
      <c r="LZ330" s="654"/>
      <c r="MA330" s="654"/>
      <c r="MB330" s="654"/>
      <c r="MC330" s="654"/>
      <c r="MD330" s="654"/>
      <c r="ME330" s="654"/>
      <c r="MF330" s="654"/>
      <c r="MG330" s="654"/>
      <c r="MH330" s="654"/>
      <c r="MI330" s="654"/>
      <c r="MJ330" s="654"/>
      <c r="MK330" s="654"/>
      <c r="ML330" s="654"/>
      <c r="MM330" s="654"/>
      <c r="MN330" s="654"/>
      <c r="MO330" s="654"/>
      <c r="MP330" s="654"/>
      <c r="MQ330" s="654"/>
      <c r="MR330" s="654"/>
      <c r="MS330" s="654"/>
      <c r="MT330" s="654"/>
      <c r="MU330" s="654"/>
      <c r="MV330" s="654"/>
      <c r="MW330" s="654"/>
      <c r="MX330" s="654"/>
      <c r="MY330" s="654"/>
      <c r="MZ330" s="654"/>
      <c r="NA330" s="654"/>
      <c r="NB330" s="654"/>
      <c r="NC330" s="654"/>
      <c r="ND330" s="654"/>
      <c r="NE330" s="654"/>
      <c r="NF330" s="654"/>
      <c r="NG330" s="654"/>
      <c r="NH330" s="654"/>
      <c r="NI330" s="654"/>
      <c r="NJ330" s="654"/>
      <c r="NK330" s="654"/>
      <c r="NL330" s="654"/>
      <c r="NM330" s="654"/>
      <c r="NN330" s="654"/>
      <c r="NO330" s="654"/>
      <c r="NP330" s="654"/>
      <c r="NQ330" s="654"/>
      <c r="NR330" s="654"/>
      <c r="NS330" s="654"/>
      <c r="NT330" s="654"/>
      <c r="NU330" s="654"/>
      <c r="NV330" s="654"/>
      <c r="NW330" s="654"/>
      <c r="NX330" s="654"/>
      <c r="NY330" s="654"/>
      <c r="NZ330" s="654"/>
      <c r="OA330" s="654"/>
      <c r="OB330" s="654"/>
      <c r="OC330" s="654"/>
      <c r="OD330" s="654"/>
      <c r="OE330" s="654"/>
      <c r="OF330" s="654"/>
      <c r="OG330" s="654"/>
      <c r="OH330" s="654"/>
      <c r="OI330" s="654"/>
      <c r="OJ330" s="654"/>
      <c r="OK330" s="654"/>
      <c r="OL330" s="654"/>
      <c r="OM330" s="654"/>
      <c r="ON330" s="654"/>
      <c r="OO330" s="654"/>
      <c r="OP330" s="654"/>
      <c r="OQ330" s="654"/>
      <c r="OR330" s="654"/>
      <c r="OS330" s="654"/>
      <c r="OT330" s="654"/>
      <c r="OU330" s="654"/>
      <c r="OV330" s="654"/>
      <c r="OW330" s="654"/>
      <c r="OX330" s="654"/>
      <c r="OY330" s="654"/>
      <c r="OZ330" s="654"/>
      <c r="PA330" s="654"/>
      <c r="PB330" s="654"/>
      <c r="PC330" s="654"/>
      <c r="PD330" s="654"/>
      <c r="PE330" s="654"/>
      <c r="PF330" s="654"/>
      <c r="PG330" s="654"/>
      <c r="PH330" s="654"/>
      <c r="PI330" s="654"/>
      <c r="PJ330" s="654"/>
      <c r="PK330" s="654"/>
      <c r="PL330" s="654"/>
      <c r="PM330" s="654"/>
      <c r="PN330" s="654"/>
      <c r="PO330" s="654"/>
      <c r="PP330" s="654"/>
      <c r="PQ330" s="654"/>
      <c r="PR330" s="654"/>
      <c r="PS330" s="654"/>
      <c r="PT330" s="654"/>
      <c r="PU330" s="654"/>
      <c r="PV330" s="654"/>
      <c r="PW330" s="654"/>
      <c r="PX330" s="654"/>
      <c r="PY330" s="654"/>
      <c r="PZ330" s="654"/>
      <c r="QA330" s="654"/>
      <c r="QB330" s="654"/>
      <c r="QC330" s="654"/>
      <c r="QD330" s="654"/>
      <c r="QE330" s="654"/>
      <c r="QF330" s="654"/>
      <c r="QG330" s="654"/>
      <c r="QH330" s="654"/>
      <c r="QI330" s="654"/>
      <c r="QJ330" s="654"/>
      <c r="QK330" s="654"/>
      <c r="QL330" s="654"/>
      <c r="QM330" s="654"/>
      <c r="QN330" s="654"/>
      <c r="QO330" s="654"/>
      <c r="QP330" s="654"/>
      <c r="QQ330" s="654"/>
      <c r="QR330" s="654"/>
      <c r="QS330" s="654"/>
      <c r="QT330" s="654"/>
      <c r="QU330" s="654"/>
      <c r="QV330" s="654"/>
      <c r="QW330" s="654"/>
      <c r="QX330" s="654"/>
      <c r="QY330" s="654"/>
      <c r="QZ330" s="654"/>
      <c r="RA330" s="654"/>
      <c r="RB330" s="654"/>
      <c r="RC330" s="654"/>
      <c r="RD330" s="654"/>
      <c r="RE330" s="654"/>
      <c r="RF330" s="654"/>
      <c r="RG330" s="654"/>
      <c r="RH330" s="654"/>
      <c r="RI330" s="654"/>
      <c r="RJ330" s="654"/>
      <c r="RK330" s="654"/>
      <c r="RL330" s="654"/>
      <c r="RM330" s="654"/>
      <c r="RN330" s="654"/>
      <c r="RO330" s="654"/>
      <c r="RP330" s="654"/>
      <c r="RQ330" s="654"/>
      <c r="RR330" s="654"/>
      <c r="RS330" s="654"/>
      <c r="RT330" s="654"/>
      <c r="RU330" s="654"/>
      <c r="RV330" s="654"/>
      <c r="RW330" s="654"/>
      <c r="RX330" s="654"/>
      <c r="RY330" s="654"/>
      <c r="RZ330" s="654"/>
      <c r="SA330" s="654"/>
      <c r="SB330" s="654"/>
      <c r="SC330" s="654"/>
      <c r="SD330" s="654"/>
      <c r="SE330" s="654"/>
      <c r="SF330" s="654"/>
      <c r="SG330" s="654"/>
      <c r="SH330" s="654"/>
      <c r="SI330" s="654"/>
      <c r="SJ330" s="654"/>
      <c r="SK330" s="654"/>
      <c r="SL330" s="654"/>
      <c r="SM330" s="654"/>
      <c r="SN330" s="654"/>
      <c r="SO330" s="654"/>
      <c r="SP330" s="654"/>
      <c r="SQ330" s="654"/>
      <c r="SR330" s="654"/>
      <c r="SS330" s="654"/>
      <c r="ST330" s="654"/>
      <c r="SU330" s="654"/>
      <c r="SV330" s="654"/>
      <c r="SW330" s="654"/>
      <c r="SX330" s="654"/>
      <c r="SY330" s="654"/>
      <c r="SZ330" s="654"/>
      <c r="TA330" s="654"/>
      <c r="TB330" s="654"/>
      <c r="TC330" s="654"/>
      <c r="TD330" s="654"/>
      <c r="TE330" s="654"/>
      <c r="TF330" s="654"/>
      <c r="TG330" s="654"/>
      <c r="TH330" s="654"/>
      <c r="TI330" s="654"/>
      <c r="TJ330" s="654"/>
      <c r="TK330" s="654"/>
      <c r="TL330" s="654"/>
      <c r="TM330" s="654"/>
      <c r="TN330" s="654"/>
      <c r="TO330" s="654"/>
      <c r="TP330" s="654"/>
      <c r="TQ330" s="654"/>
      <c r="TR330" s="654"/>
      <c r="TS330" s="654"/>
      <c r="TT330" s="654"/>
      <c r="TU330" s="654"/>
      <c r="TV330" s="654"/>
      <c r="TW330" s="654"/>
      <c r="TX330" s="654"/>
      <c r="TY330" s="654"/>
      <c r="TZ330" s="654"/>
      <c r="UA330" s="654"/>
      <c r="UB330" s="654"/>
      <c r="UC330" s="654"/>
      <c r="UD330" s="654"/>
      <c r="UE330" s="654"/>
      <c r="UF330" s="654"/>
      <c r="UG330" s="654"/>
      <c r="UH330" s="654"/>
      <c r="UI330" s="654"/>
      <c r="UJ330" s="654"/>
      <c r="UK330" s="654"/>
      <c r="UL330" s="654"/>
      <c r="UM330" s="654"/>
      <c r="UN330" s="654"/>
      <c r="UO330" s="654"/>
      <c r="UP330" s="654"/>
      <c r="UQ330" s="654"/>
      <c r="UR330" s="654"/>
      <c r="US330" s="654"/>
      <c r="UT330" s="654"/>
      <c r="UU330" s="654"/>
      <c r="UV330" s="654"/>
      <c r="UW330" s="654"/>
      <c r="UX330" s="654"/>
      <c r="UY330" s="654"/>
      <c r="UZ330" s="654"/>
      <c r="VA330" s="654"/>
      <c r="VB330" s="654"/>
      <c r="VC330" s="654"/>
      <c r="VD330" s="654"/>
      <c r="VE330" s="654"/>
      <c r="VF330" s="654"/>
      <c r="VG330" s="654"/>
      <c r="VH330" s="654"/>
      <c r="VI330" s="654"/>
      <c r="VJ330" s="654"/>
      <c r="VK330" s="654"/>
      <c r="VL330" s="654"/>
      <c r="VM330" s="654"/>
      <c r="VN330" s="654"/>
      <c r="VO330" s="654"/>
      <c r="VP330" s="654"/>
      <c r="VQ330" s="654"/>
      <c r="VR330" s="654"/>
      <c r="VS330" s="654"/>
      <c r="VT330" s="654"/>
      <c r="VU330" s="654"/>
      <c r="VV330" s="654"/>
      <c r="VW330" s="654"/>
      <c r="VX330" s="654"/>
      <c r="VY330" s="654"/>
      <c r="VZ330" s="654"/>
      <c r="WA330" s="654"/>
      <c r="WB330" s="654"/>
      <c r="WC330" s="654"/>
      <c r="WD330" s="654"/>
      <c r="WE330" s="654"/>
      <c r="WF330" s="654"/>
      <c r="WG330" s="654"/>
      <c r="WH330" s="654"/>
      <c r="WI330" s="654"/>
      <c r="WJ330" s="654"/>
      <c r="WK330" s="654"/>
      <c r="WL330" s="654"/>
      <c r="WM330" s="654"/>
      <c r="WN330" s="654"/>
      <c r="WO330" s="654"/>
      <c r="WP330" s="654"/>
      <c r="WQ330" s="654"/>
      <c r="WR330" s="654"/>
      <c r="WS330" s="654"/>
      <c r="WT330" s="654"/>
      <c r="WU330" s="654"/>
      <c r="WV330" s="654"/>
      <c r="WW330" s="654"/>
      <c r="WX330" s="654"/>
      <c r="WY330" s="654"/>
      <c r="WZ330" s="654"/>
      <c r="XA330" s="654"/>
      <c r="XB330" s="654"/>
      <c r="XC330" s="654"/>
      <c r="XD330" s="654"/>
      <c r="XE330" s="654"/>
      <c r="XF330" s="654"/>
      <c r="XG330" s="654"/>
      <c r="XH330" s="654"/>
      <c r="XI330" s="654"/>
      <c r="XJ330" s="654"/>
      <c r="XK330" s="654"/>
      <c r="XL330" s="654"/>
      <c r="XM330" s="654"/>
      <c r="XN330" s="654"/>
      <c r="XO330" s="654"/>
      <c r="XP330" s="654"/>
      <c r="XQ330" s="654"/>
      <c r="XR330" s="654"/>
      <c r="XS330" s="654"/>
      <c r="XT330" s="654"/>
      <c r="XU330" s="654"/>
      <c r="XV330" s="654"/>
      <c r="XW330" s="654"/>
      <c r="XX330" s="654"/>
      <c r="XY330" s="654"/>
      <c r="XZ330" s="654"/>
      <c r="YA330" s="654"/>
      <c r="YB330" s="654"/>
      <c r="YC330" s="654"/>
      <c r="YD330" s="654"/>
      <c r="YE330" s="654"/>
      <c r="YF330" s="654"/>
      <c r="YG330" s="654"/>
      <c r="YH330" s="654"/>
      <c r="YI330" s="654"/>
      <c r="YJ330" s="654"/>
      <c r="YK330" s="654"/>
      <c r="YL330" s="654"/>
      <c r="YM330" s="654"/>
      <c r="YN330" s="654"/>
      <c r="YO330" s="654"/>
      <c r="YP330" s="654"/>
      <c r="YQ330" s="654"/>
      <c r="YR330" s="654"/>
      <c r="YS330" s="654"/>
      <c r="YT330" s="654"/>
      <c r="YU330" s="654"/>
      <c r="YV330" s="654"/>
      <c r="YW330" s="654"/>
      <c r="YX330" s="654"/>
      <c r="YY330" s="654"/>
      <c r="YZ330" s="654"/>
      <c r="ZA330" s="654"/>
      <c r="ZB330" s="654"/>
      <c r="ZC330" s="654"/>
      <c r="ZD330" s="654"/>
      <c r="ZE330" s="654"/>
      <c r="ZF330" s="654"/>
      <c r="ZG330" s="654"/>
      <c r="ZH330" s="654"/>
      <c r="ZI330" s="654"/>
      <c r="ZJ330" s="654"/>
      <c r="ZK330" s="654"/>
      <c r="ZL330" s="654"/>
      <c r="ZM330" s="654"/>
      <c r="ZN330" s="654"/>
      <c r="ZO330" s="654"/>
      <c r="ZP330" s="654"/>
      <c r="ZQ330" s="654"/>
      <c r="ZR330" s="654"/>
      <c r="ZS330" s="654"/>
      <c r="ZT330" s="654"/>
      <c r="ZU330" s="654"/>
      <c r="ZV330" s="654"/>
      <c r="ZW330" s="654"/>
      <c r="ZX330" s="654"/>
      <c r="ZY330" s="654"/>
      <c r="ZZ330" s="654"/>
      <c r="AAA330" s="654"/>
      <c r="AAB330" s="654"/>
      <c r="AAC330" s="654"/>
      <c r="AAD330" s="654"/>
      <c r="AAE330" s="654"/>
      <c r="AAF330" s="654"/>
      <c r="AAG330" s="654"/>
      <c r="AAH330" s="654"/>
      <c r="AAI330" s="654"/>
      <c r="AAJ330" s="654"/>
      <c r="AAK330" s="654"/>
      <c r="AAL330" s="654"/>
      <c r="AAM330" s="654"/>
      <c r="AAN330" s="654"/>
      <c r="AAO330" s="654"/>
      <c r="AAP330" s="654"/>
      <c r="AAQ330" s="654"/>
      <c r="AAR330" s="654"/>
      <c r="AAS330" s="654"/>
      <c r="AAT330" s="654"/>
      <c r="AAU330" s="654"/>
      <c r="AAV330" s="654"/>
      <c r="AAW330" s="654"/>
      <c r="AAX330" s="654"/>
      <c r="AAY330" s="654"/>
      <c r="AAZ330" s="654"/>
      <c r="ABA330" s="654"/>
      <c r="ABB330" s="654"/>
      <c r="ABC330" s="654"/>
      <c r="ABD330" s="654"/>
      <c r="ABE330" s="654"/>
      <c r="ABF330" s="654"/>
      <c r="ABG330" s="654"/>
      <c r="ABH330" s="654"/>
      <c r="ABI330" s="654"/>
      <c r="ABJ330" s="654"/>
      <c r="ABK330" s="654"/>
      <c r="ABL330" s="654"/>
      <c r="ABM330" s="654"/>
      <c r="ABN330" s="654"/>
      <c r="ABO330" s="654"/>
      <c r="ABP330" s="654"/>
      <c r="ABQ330" s="654"/>
      <c r="ABR330" s="654"/>
      <c r="ABS330" s="654"/>
      <c r="ABT330" s="654"/>
      <c r="ABU330" s="654"/>
      <c r="ABV330" s="654"/>
      <c r="ABW330" s="654"/>
      <c r="ABX330" s="654"/>
      <c r="ABY330" s="654"/>
      <c r="ABZ330" s="654"/>
      <c r="ACA330" s="654"/>
      <c r="ACB330" s="654"/>
      <c r="ACC330" s="654"/>
      <c r="ACD330" s="654"/>
      <c r="ACE330" s="654"/>
      <c r="ACF330" s="654"/>
      <c r="ACG330" s="654"/>
      <c r="ACH330" s="654"/>
      <c r="ACI330" s="654"/>
      <c r="ACJ330" s="654"/>
      <c r="ACK330" s="654"/>
      <c r="ACL330" s="654"/>
      <c r="ACM330" s="654"/>
      <c r="ACN330" s="654"/>
      <c r="ACO330" s="654"/>
      <c r="ACP330" s="654"/>
      <c r="ACQ330" s="654"/>
      <c r="ACR330" s="654"/>
      <c r="ACS330" s="654"/>
      <c r="ACT330" s="654"/>
      <c r="ACU330" s="654"/>
      <c r="ACV330" s="654"/>
      <c r="ACW330" s="654"/>
      <c r="ACX330" s="654"/>
      <c r="ACY330" s="654"/>
      <c r="ACZ330" s="654"/>
      <c r="ADA330" s="654"/>
      <c r="ADB330" s="654"/>
      <c r="ADC330" s="654"/>
      <c r="ADD330" s="654"/>
      <c r="ADE330" s="654"/>
      <c r="ADF330" s="654"/>
      <c r="ADG330" s="654"/>
      <c r="ADH330" s="654"/>
      <c r="ADI330" s="654"/>
      <c r="ADJ330" s="654"/>
      <c r="ADK330" s="654"/>
      <c r="ADL330" s="654"/>
      <c r="ADM330" s="654"/>
      <c r="ADN330" s="654"/>
      <c r="ADO330" s="654"/>
      <c r="ADP330" s="654"/>
      <c r="ADQ330" s="654"/>
      <c r="ADR330" s="654"/>
      <c r="ADS330" s="654"/>
      <c r="ADT330" s="654"/>
      <c r="ADU330" s="654"/>
      <c r="ADV330" s="654"/>
      <c r="ADW330" s="654"/>
      <c r="ADX330" s="654"/>
      <c r="ADY330" s="654"/>
      <c r="ADZ330" s="654"/>
      <c r="AEA330" s="654"/>
      <c r="AEB330" s="654"/>
      <c r="AEC330" s="654"/>
      <c r="AED330" s="654"/>
      <c r="AEE330" s="654"/>
      <c r="AEF330" s="654"/>
      <c r="AEG330" s="654"/>
      <c r="AEH330" s="654"/>
      <c r="AEI330" s="654"/>
      <c r="AEJ330" s="654"/>
      <c r="AEK330" s="654"/>
      <c r="AEL330" s="654"/>
      <c r="AEM330" s="654"/>
      <c r="AEN330" s="654"/>
      <c r="AEO330" s="654"/>
      <c r="AEP330" s="654"/>
      <c r="AEQ330" s="654"/>
      <c r="AER330" s="654"/>
      <c r="AES330" s="654"/>
      <c r="AET330" s="654"/>
      <c r="AEU330" s="654"/>
      <c r="AEV330" s="654"/>
      <c r="AEW330" s="654"/>
      <c r="AEX330" s="654"/>
      <c r="AEY330" s="654"/>
      <c r="AEZ330" s="654"/>
      <c r="AFA330" s="654"/>
      <c r="AFB330" s="654"/>
      <c r="AFC330" s="654"/>
      <c r="AFD330" s="654"/>
      <c r="AFE330" s="654"/>
      <c r="AFF330" s="654"/>
      <c r="AFG330" s="654"/>
      <c r="AFH330" s="654"/>
      <c r="AFI330" s="654"/>
      <c r="AFJ330" s="654"/>
      <c r="AFK330" s="654"/>
      <c r="AFL330" s="654"/>
      <c r="AFM330" s="654"/>
      <c r="AFN330" s="654"/>
      <c r="AFO330" s="654"/>
      <c r="AFP330" s="654"/>
      <c r="AFQ330" s="654"/>
      <c r="AFR330" s="654"/>
      <c r="AFS330" s="654"/>
      <c r="AFT330" s="654"/>
      <c r="AFU330" s="654"/>
      <c r="AFV330" s="654"/>
      <c r="AFW330" s="654"/>
      <c r="AFX330" s="654"/>
      <c r="AFY330" s="654"/>
      <c r="AFZ330" s="654"/>
      <c r="AGA330" s="654"/>
      <c r="AGB330" s="654"/>
      <c r="AGC330" s="654"/>
      <c r="AGD330" s="654"/>
      <c r="AGE330" s="654"/>
      <c r="AGF330" s="654"/>
      <c r="AGG330" s="654"/>
      <c r="AGH330" s="654"/>
      <c r="AGI330" s="654"/>
      <c r="AGJ330" s="654"/>
      <c r="AGK330" s="654"/>
      <c r="AGL330" s="654"/>
      <c r="AGM330" s="654"/>
      <c r="AGN330" s="654"/>
      <c r="AGO330" s="654"/>
      <c r="AGP330" s="654"/>
      <c r="AGQ330" s="654"/>
      <c r="AGR330" s="654"/>
      <c r="AGS330" s="654"/>
      <c r="AGT330" s="654"/>
      <c r="AGU330" s="654"/>
      <c r="AGV330" s="654"/>
      <c r="AGW330" s="654"/>
      <c r="AGX330" s="654"/>
      <c r="AGY330" s="654"/>
      <c r="AGZ330" s="654"/>
      <c r="AHA330" s="654"/>
      <c r="AHB330" s="654"/>
      <c r="AHC330" s="654"/>
      <c r="AHD330" s="654"/>
      <c r="AHE330" s="654"/>
      <c r="AHF330" s="654"/>
      <c r="AHG330" s="654"/>
      <c r="AHH330" s="654"/>
      <c r="AHI330" s="654"/>
      <c r="AHJ330" s="654"/>
      <c r="AHK330" s="654"/>
      <c r="AHL330" s="654"/>
      <c r="AHM330" s="654"/>
      <c r="AHN330" s="654"/>
      <c r="AHO330" s="654"/>
      <c r="AHP330" s="654"/>
      <c r="AHQ330" s="654"/>
      <c r="AHR330" s="654"/>
      <c r="AHS330" s="654"/>
      <c r="AHT330" s="654"/>
      <c r="AHU330" s="654"/>
      <c r="AHV330" s="654"/>
      <c r="AHW330" s="654"/>
      <c r="AHX330" s="654"/>
      <c r="AHY330" s="654"/>
      <c r="AHZ330" s="654"/>
      <c r="AIA330" s="654"/>
      <c r="AIB330" s="654"/>
      <c r="AIC330" s="654"/>
      <c r="AID330" s="654"/>
      <c r="AIE330" s="654"/>
      <c r="AIF330" s="654"/>
      <c r="AIG330" s="654"/>
      <c r="AIH330" s="654"/>
      <c r="AII330" s="654"/>
      <c r="AIJ330" s="654"/>
      <c r="AIK330" s="654"/>
      <c r="AIL330" s="654"/>
      <c r="AIM330" s="654"/>
      <c r="AIN330" s="654"/>
      <c r="AIO330" s="654"/>
      <c r="AIP330" s="654"/>
      <c r="AIQ330" s="654"/>
      <c r="AIR330" s="654"/>
      <c r="AIS330" s="654"/>
      <c r="AIT330" s="654"/>
      <c r="AIU330" s="654"/>
      <c r="AIV330" s="654"/>
      <c r="AIW330" s="654"/>
      <c r="AIX330" s="654"/>
      <c r="AIY330" s="654"/>
      <c r="AIZ330" s="654"/>
      <c r="AJA330" s="654"/>
      <c r="AJB330" s="654"/>
      <c r="AJC330" s="654"/>
      <c r="AJD330" s="654"/>
      <c r="AJE330" s="654"/>
      <c r="AJF330" s="654"/>
      <c r="AJG330" s="654"/>
      <c r="AJH330" s="654"/>
      <c r="AJI330" s="654"/>
      <c r="AJJ330" s="654"/>
      <c r="AJK330" s="654"/>
      <c r="AJL330" s="654"/>
      <c r="AJM330" s="654"/>
      <c r="AJN330" s="654"/>
      <c r="AJO330" s="654"/>
      <c r="AJP330" s="654"/>
      <c r="AJQ330" s="654"/>
      <c r="AJR330" s="654"/>
      <c r="AJS330" s="654"/>
      <c r="AJT330" s="654"/>
      <c r="AJU330" s="654"/>
      <c r="AJV330" s="654"/>
    </row>
    <row r="331" spans="1:958" ht="15.75" hidden="1" x14ac:dyDescent="0.25">
      <c r="A331" s="675"/>
      <c r="B331" s="675"/>
      <c r="C331" s="646">
        <v>349</v>
      </c>
      <c r="D331" s="656">
        <f>C137</f>
        <v>0</v>
      </c>
      <c r="E331" s="646">
        <v>349</v>
      </c>
      <c r="F331" s="656"/>
      <c r="G331" s="646">
        <v>349</v>
      </c>
      <c r="H331" s="656">
        <f t="shared" si="107"/>
        <v>0</v>
      </c>
      <c r="I331" s="675"/>
    </row>
    <row r="332" spans="1:958" ht="15.75" hidden="1" x14ac:dyDescent="0.25">
      <c r="A332" s="675"/>
      <c r="B332" s="675"/>
      <c r="C332" s="660" t="s">
        <v>255</v>
      </c>
      <c r="D332" s="661">
        <f>SUM(D323:D331)</f>
        <v>914139</v>
      </c>
      <c r="E332" s="660" t="s">
        <v>255</v>
      </c>
      <c r="F332" s="661">
        <f>SUM(F323:F331)</f>
        <v>0</v>
      </c>
      <c r="G332" s="660" t="s">
        <v>255</v>
      </c>
      <c r="H332" s="690">
        <f>SUM(H323:H331)</f>
        <v>914139</v>
      </c>
      <c r="I332" s="675"/>
    </row>
    <row r="333" spans="1:958" ht="15.75" hidden="1" x14ac:dyDescent="0.25">
      <c r="A333" s="675"/>
      <c r="B333" s="675"/>
      <c r="C333" s="646"/>
      <c r="D333" s="644"/>
      <c r="E333" s="646"/>
      <c r="F333" s="644"/>
      <c r="G333" s="646"/>
      <c r="H333" s="656">
        <f>D333+F333</f>
        <v>0</v>
      </c>
      <c r="I333" s="675"/>
    </row>
    <row r="334" spans="1:958" ht="15.75" hidden="1" x14ac:dyDescent="0.25">
      <c r="A334" s="675"/>
      <c r="B334" s="675"/>
      <c r="C334" s="664" t="s">
        <v>256</v>
      </c>
      <c r="D334" s="665">
        <f>SUM(D311+D312+D313+D316+D317+D319+D321+D322+D332+D318+D320)</f>
        <v>5786138</v>
      </c>
      <c r="E334" s="664" t="s">
        <v>256</v>
      </c>
      <c r="F334" s="665">
        <f>SUM(F311+F312+F313+F316+F317+F319+F321+F322+F332+F318+F320)</f>
        <v>0</v>
      </c>
      <c r="G334" s="664" t="s">
        <v>256</v>
      </c>
      <c r="H334" s="691">
        <f>SUM(H311+H312+H313+H316+H317+H319+H321+H322+H332+H318+H320)</f>
        <v>5786381</v>
      </c>
      <c r="I334" s="675"/>
    </row>
    <row r="335" spans="1:958" ht="15.75" hidden="1" x14ac:dyDescent="0.25">
      <c r="A335" s="675"/>
      <c r="B335" s="675"/>
      <c r="C335" s="640"/>
      <c r="D335" s="669">
        <f>D334-C178</f>
        <v>0</v>
      </c>
      <c r="E335" s="640"/>
      <c r="F335" s="669">
        <f>F334-C262</f>
        <v>0</v>
      </c>
      <c r="G335" s="640"/>
      <c r="H335" s="669">
        <f t="shared" si="107"/>
        <v>0</v>
      </c>
      <c r="I335" s="675"/>
    </row>
    <row r="336" spans="1:958" ht="15.75" hidden="1" x14ac:dyDescent="0.25">
      <c r="A336" s="675"/>
      <c r="B336" s="675"/>
      <c r="C336" s="646" t="s">
        <v>264</v>
      </c>
      <c r="D336" s="644"/>
      <c r="E336" s="646" t="s">
        <v>265</v>
      </c>
      <c r="F336" s="644"/>
      <c r="G336" s="646" t="s">
        <v>266</v>
      </c>
      <c r="H336" s="656">
        <f t="shared" si="107"/>
        <v>0</v>
      </c>
      <c r="I336" s="675"/>
    </row>
    <row r="337" spans="1:967" ht="15.75" hidden="1" x14ac:dyDescent="0.25">
      <c r="A337" s="675"/>
      <c r="B337" s="675"/>
      <c r="C337" s="646">
        <v>211</v>
      </c>
      <c r="D337" s="656">
        <f>D296</f>
        <v>20454203</v>
      </c>
      <c r="E337" s="646">
        <v>211</v>
      </c>
      <c r="F337" s="656">
        <f>F296+B296</f>
        <v>1725505.3599999999</v>
      </c>
      <c r="G337" s="646">
        <v>211</v>
      </c>
      <c r="H337" s="656">
        <f>D337+F337</f>
        <v>22179708.359999999</v>
      </c>
      <c r="I337" s="675"/>
    </row>
    <row r="338" spans="1:967" ht="15.75" hidden="1" x14ac:dyDescent="0.25">
      <c r="A338" s="675"/>
      <c r="B338" s="675"/>
      <c r="C338" s="646">
        <v>213</v>
      </c>
      <c r="D338" s="656">
        <f>D297</f>
        <v>6177169</v>
      </c>
      <c r="E338" s="646">
        <v>213</v>
      </c>
      <c r="F338" s="656">
        <f>B297+F297</f>
        <v>521102.67000000004</v>
      </c>
      <c r="G338" s="646">
        <v>213</v>
      </c>
      <c r="H338" s="656">
        <f t="shared" ref="H338:H358" si="108">D338+F338</f>
        <v>6698271.6699999999</v>
      </c>
      <c r="I338" s="675"/>
    </row>
    <row r="339" spans="1:967" ht="15.75" hidden="1" x14ac:dyDescent="0.25">
      <c r="A339" s="675"/>
      <c r="B339" s="675"/>
      <c r="C339" s="646">
        <v>221</v>
      </c>
      <c r="D339" s="656">
        <f>D298+D311</f>
        <v>16052</v>
      </c>
      <c r="E339" s="646">
        <v>221</v>
      </c>
      <c r="F339" s="656">
        <f>B298+F298+F311</f>
        <v>0</v>
      </c>
      <c r="G339" s="646">
        <v>221</v>
      </c>
      <c r="H339" s="656">
        <f t="shared" si="108"/>
        <v>16052</v>
      </c>
      <c r="I339" s="675"/>
    </row>
    <row r="340" spans="1:967" s="7" customFormat="1" ht="15.75" hidden="1" x14ac:dyDescent="0.25">
      <c r="A340" s="675"/>
      <c r="B340" s="675"/>
      <c r="C340" s="646">
        <v>222</v>
      </c>
      <c r="D340" s="656">
        <f>D312</f>
        <v>8000</v>
      </c>
      <c r="E340" s="646">
        <v>222</v>
      </c>
      <c r="F340" s="656">
        <f>F312</f>
        <v>0</v>
      </c>
      <c r="G340" s="646">
        <v>222</v>
      </c>
      <c r="H340" s="656">
        <f t="shared" si="108"/>
        <v>8000</v>
      </c>
      <c r="I340" s="675"/>
      <c r="J340" s="228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673"/>
      <c r="V340" s="673"/>
      <c r="W340" s="673"/>
      <c r="X340" s="673"/>
      <c r="Y340" s="673"/>
      <c r="Z340" s="673"/>
      <c r="AA340" s="673"/>
      <c r="AB340" s="673"/>
      <c r="AC340" s="673"/>
      <c r="AD340" s="673"/>
      <c r="AE340" s="673"/>
      <c r="AF340" s="673"/>
      <c r="AG340" s="673"/>
      <c r="AH340" s="673"/>
      <c r="AI340" s="673"/>
      <c r="AJ340" s="673"/>
      <c r="AK340" s="673"/>
      <c r="AL340" s="673"/>
      <c r="AM340" s="673"/>
      <c r="AN340" s="673"/>
      <c r="AO340" s="673"/>
      <c r="AP340" s="673"/>
      <c r="AQ340" s="673"/>
      <c r="AR340" s="673"/>
      <c r="AS340" s="673"/>
      <c r="AT340" s="673"/>
      <c r="AU340" s="673"/>
      <c r="AV340" s="673"/>
      <c r="AW340" s="673"/>
      <c r="AX340" s="674"/>
      <c r="AY340" s="674"/>
      <c r="AZ340" s="674"/>
      <c r="BA340" s="674"/>
      <c r="BB340" s="674"/>
      <c r="AJW340" s="6"/>
      <c r="AJX340" s="6"/>
      <c r="AJY340" s="6"/>
      <c r="AJZ340" s="6"/>
      <c r="AKA340" s="6"/>
      <c r="AKB340" s="6"/>
      <c r="AKC340" s="6"/>
      <c r="AKD340" s="6"/>
      <c r="AKE340" s="6"/>
    </row>
    <row r="341" spans="1:967" s="7" customFormat="1" ht="15.75" hidden="1" x14ac:dyDescent="0.25">
      <c r="A341" s="675"/>
      <c r="B341" s="675"/>
      <c r="C341" s="646">
        <v>212</v>
      </c>
      <c r="D341" s="656">
        <f>D299+D313</f>
        <v>0</v>
      </c>
      <c r="E341" s="646">
        <v>212</v>
      </c>
      <c r="F341" s="656">
        <f>B299+F299+F313</f>
        <v>0</v>
      </c>
      <c r="G341" s="646">
        <v>212</v>
      </c>
      <c r="H341" s="656">
        <f t="shared" si="108"/>
        <v>0</v>
      </c>
      <c r="I341" s="675"/>
      <c r="J341" s="228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673"/>
      <c r="V341" s="673"/>
      <c r="W341" s="673"/>
      <c r="X341" s="673"/>
      <c r="Y341" s="673"/>
      <c r="Z341" s="673"/>
      <c r="AA341" s="673"/>
      <c r="AB341" s="673"/>
      <c r="AC341" s="673"/>
      <c r="AD341" s="673"/>
      <c r="AE341" s="673"/>
      <c r="AF341" s="673"/>
      <c r="AG341" s="673"/>
      <c r="AH341" s="673"/>
      <c r="AI341" s="673"/>
      <c r="AJ341" s="673"/>
      <c r="AK341" s="673"/>
      <c r="AL341" s="673"/>
      <c r="AM341" s="673"/>
      <c r="AN341" s="673"/>
      <c r="AO341" s="673"/>
      <c r="AP341" s="673"/>
      <c r="AQ341" s="673"/>
      <c r="AR341" s="673"/>
      <c r="AS341" s="673"/>
      <c r="AT341" s="673"/>
      <c r="AU341" s="673"/>
      <c r="AV341" s="673"/>
      <c r="AW341" s="673"/>
      <c r="AX341" s="674"/>
      <c r="AY341" s="674"/>
      <c r="AZ341" s="674"/>
      <c r="BA341" s="674"/>
      <c r="BB341" s="674"/>
      <c r="AJW341" s="6"/>
      <c r="AJX341" s="6"/>
      <c r="AJY341" s="6"/>
      <c r="AJZ341" s="6"/>
      <c r="AKA341" s="6"/>
      <c r="AKB341" s="6"/>
      <c r="AKC341" s="6"/>
      <c r="AKD341" s="6"/>
      <c r="AKE341" s="6"/>
    </row>
    <row r="342" spans="1:967" s="7" customFormat="1" ht="15.75" hidden="1" x14ac:dyDescent="0.25">
      <c r="A342" s="675"/>
      <c r="B342" s="675"/>
      <c r="C342" s="646">
        <v>214</v>
      </c>
      <c r="D342" s="656">
        <f>D300</f>
        <v>0</v>
      </c>
      <c r="E342" s="646">
        <v>214</v>
      </c>
      <c r="F342" s="656">
        <f>B300+F300</f>
        <v>330000</v>
      </c>
      <c r="G342" s="646">
        <v>214</v>
      </c>
      <c r="H342" s="656">
        <f t="shared" si="108"/>
        <v>330000</v>
      </c>
      <c r="I342" s="675"/>
      <c r="J342" s="228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673"/>
      <c r="V342" s="673"/>
      <c r="W342" s="673"/>
      <c r="X342" s="673"/>
      <c r="Y342" s="673"/>
      <c r="Z342" s="673"/>
      <c r="AA342" s="673"/>
      <c r="AB342" s="673"/>
      <c r="AC342" s="673"/>
      <c r="AD342" s="673"/>
      <c r="AE342" s="673"/>
      <c r="AF342" s="673"/>
      <c r="AG342" s="673"/>
      <c r="AH342" s="673"/>
      <c r="AI342" s="673"/>
      <c r="AJ342" s="673"/>
      <c r="AK342" s="673"/>
      <c r="AL342" s="673"/>
      <c r="AM342" s="673"/>
      <c r="AN342" s="673"/>
      <c r="AO342" s="673"/>
      <c r="AP342" s="673"/>
      <c r="AQ342" s="673"/>
      <c r="AR342" s="673"/>
      <c r="AS342" s="673"/>
      <c r="AT342" s="673"/>
      <c r="AU342" s="673"/>
      <c r="AV342" s="673"/>
      <c r="AW342" s="673"/>
      <c r="AX342" s="674"/>
      <c r="AY342" s="674"/>
      <c r="AZ342" s="674"/>
      <c r="BA342" s="674"/>
      <c r="BB342" s="674"/>
      <c r="AJW342" s="6"/>
      <c r="AJX342" s="6"/>
      <c r="AJY342" s="6"/>
      <c r="AJZ342" s="6"/>
      <c r="AKA342" s="6"/>
      <c r="AKB342" s="6"/>
      <c r="AKC342" s="6"/>
      <c r="AKD342" s="6"/>
      <c r="AKE342" s="6"/>
    </row>
    <row r="343" spans="1:967" s="7" customFormat="1" ht="15.75" hidden="1" x14ac:dyDescent="0.25">
      <c r="A343" s="675"/>
      <c r="B343" s="675"/>
      <c r="C343" s="672">
        <v>223</v>
      </c>
      <c r="D343" s="656">
        <f>D316</f>
        <v>1600999</v>
      </c>
      <c r="E343" s="672">
        <v>223</v>
      </c>
      <c r="F343" s="656">
        <f>F316</f>
        <v>0</v>
      </c>
      <c r="G343" s="672">
        <v>223</v>
      </c>
      <c r="H343" s="656">
        <f t="shared" si="108"/>
        <v>1600999</v>
      </c>
      <c r="I343" s="675"/>
      <c r="J343" s="228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673"/>
      <c r="V343" s="673"/>
      <c r="W343" s="673"/>
      <c r="X343" s="673"/>
      <c r="Y343" s="673"/>
      <c r="Z343" s="673"/>
      <c r="AA343" s="673"/>
      <c r="AB343" s="673"/>
      <c r="AC343" s="673"/>
      <c r="AD343" s="673"/>
      <c r="AE343" s="673"/>
      <c r="AF343" s="673"/>
      <c r="AG343" s="673"/>
      <c r="AH343" s="673"/>
      <c r="AI343" s="673"/>
      <c r="AJ343" s="673"/>
      <c r="AK343" s="673"/>
      <c r="AL343" s="673"/>
      <c r="AM343" s="673"/>
      <c r="AN343" s="673"/>
      <c r="AO343" s="673"/>
      <c r="AP343" s="673"/>
      <c r="AQ343" s="673"/>
      <c r="AR343" s="673"/>
      <c r="AS343" s="673"/>
      <c r="AT343" s="673"/>
      <c r="AU343" s="673"/>
      <c r="AV343" s="673"/>
      <c r="AW343" s="673"/>
      <c r="AX343" s="674"/>
      <c r="AY343" s="674"/>
      <c r="AZ343" s="674"/>
      <c r="BA343" s="674"/>
      <c r="BB343" s="674"/>
      <c r="AJW343" s="6"/>
      <c r="AJX343" s="6"/>
      <c r="AJY343" s="6"/>
      <c r="AJZ343" s="6"/>
      <c r="AKA343" s="6"/>
      <c r="AKB343" s="6"/>
      <c r="AKC343" s="6"/>
      <c r="AKD343" s="6"/>
      <c r="AKE343" s="6"/>
    </row>
    <row r="344" spans="1:967" s="7" customFormat="1" ht="15.75" hidden="1" x14ac:dyDescent="0.25">
      <c r="A344" s="675"/>
      <c r="B344" s="675"/>
      <c r="C344" s="646" t="s">
        <v>260</v>
      </c>
      <c r="D344" s="656">
        <f>D317+D301</f>
        <v>825501</v>
      </c>
      <c r="E344" s="646" t="s">
        <v>260</v>
      </c>
      <c r="F344" s="656">
        <f>B301+F301+F317</f>
        <v>0</v>
      </c>
      <c r="G344" s="646" t="s">
        <v>260</v>
      </c>
      <c r="H344" s="656">
        <f t="shared" si="108"/>
        <v>825501</v>
      </c>
      <c r="I344" s="675"/>
      <c r="J344" s="228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673"/>
      <c r="V344" s="673"/>
      <c r="W344" s="673"/>
      <c r="X344" s="673"/>
      <c r="Y344" s="673"/>
      <c r="Z344" s="673"/>
      <c r="AA344" s="673"/>
      <c r="AB344" s="673"/>
      <c r="AC344" s="673"/>
      <c r="AD344" s="673"/>
      <c r="AE344" s="673"/>
      <c r="AF344" s="673"/>
      <c r="AG344" s="673"/>
      <c r="AH344" s="673"/>
      <c r="AI344" s="673"/>
      <c r="AJ344" s="673"/>
      <c r="AK344" s="673"/>
      <c r="AL344" s="673"/>
      <c r="AM344" s="673"/>
      <c r="AN344" s="673"/>
      <c r="AO344" s="673"/>
      <c r="AP344" s="673"/>
      <c r="AQ344" s="673"/>
      <c r="AR344" s="673"/>
      <c r="AS344" s="673"/>
      <c r="AT344" s="673"/>
      <c r="AU344" s="673"/>
      <c r="AV344" s="673"/>
      <c r="AW344" s="673"/>
      <c r="AX344" s="674"/>
      <c r="AY344" s="674"/>
      <c r="AZ344" s="674"/>
      <c r="BA344" s="674"/>
      <c r="BB344" s="674"/>
      <c r="AJW344" s="6"/>
      <c r="AJX344" s="6"/>
      <c r="AJY344" s="6"/>
      <c r="AJZ344" s="6"/>
      <c r="AKA344" s="6"/>
      <c r="AKB344" s="6"/>
      <c r="AKC344" s="6"/>
      <c r="AKD344" s="6"/>
      <c r="AKE344" s="6"/>
    </row>
    <row r="345" spans="1:967" s="7" customFormat="1" ht="15.75" hidden="1" x14ac:dyDescent="0.25">
      <c r="A345" s="675"/>
      <c r="B345" s="675"/>
      <c r="C345" s="646" t="s">
        <v>261</v>
      </c>
      <c r="D345" s="656">
        <f>D318</f>
        <v>0</v>
      </c>
      <c r="E345" s="646" t="s">
        <v>261</v>
      </c>
      <c r="F345" s="656">
        <f>F318</f>
        <v>0</v>
      </c>
      <c r="G345" s="646" t="s">
        <v>261</v>
      </c>
      <c r="H345" s="656">
        <f t="shared" si="108"/>
        <v>0</v>
      </c>
      <c r="I345" s="675"/>
      <c r="J345" s="228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673"/>
      <c r="V345" s="673"/>
      <c r="W345" s="673"/>
      <c r="X345" s="673"/>
      <c r="Y345" s="673"/>
      <c r="Z345" s="673"/>
      <c r="AA345" s="673"/>
      <c r="AB345" s="673"/>
      <c r="AC345" s="673"/>
      <c r="AD345" s="673"/>
      <c r="AE345" s="673"/>
      <c r="AF345" s="673"/>
      <c r="AG345" s="673"/>
      <c r="AH345" s="673"/>
      <c r="AI345" s="673"/>
      <c r="AJ345" s="673"/>
      <c r="AK345" s="673"/>
      <c r="AL345" s="673"/>
      <c r="AM345" s="673"/>
      <c r="AN345" s="673"/>
      <c r="AO345" s="673"/>
      <c r="AP345" s="673"/>
      <c r="AQ345" s="673"/>
      <c r="AR345" s="673"/>
      <c r="AS345" s="673"/>
      <c r="AT345" s="673"/>
      <c r="AU345" s="673"/>
      <c r="AV345" s="673"/>
      <c r="AW345" s="673"/>
      <c r="AX345" s="674"/>
      <c r="AY345" s="674"/>
      <c r="AZ345" s="674"/>
      <c r="BA345" s="674"/>
      <c r="BB345" s="674"/>
      <c r="AJW345" s="6"/>
      <c r="AJX345" s="6"/>
      <c r="AJY345" s="6"/>
      <c r="AJZ345" s="6"/>
      <c r="AKA345" s="6"/>
      <c r="AKB345" s="6"/>
      <c r="AKC345" s="6"/>
      <c r="AKD345" s="6"/>
      <c r="AKE345" s="6"/>
    </row>
    <row r="346" spans="1:967" s="7" customFormat="1" ht="15.75" hidden="1" x14ac:dyDescent="0.25">
      <c r="A346" s="675"/>
      <c r="B346" s="675"/>
      <c r="C346" s="646" t="s">
        <v>262</v>
      </c>
      <c r="D346" s="656">
        <f>D302+D319</f>
        <v>2480385</v>
      </c>
      <c r="E346" s="646" t="s">
        <v>262</v>
      </c>
      <c r="F346" s="656">
        <f>B302+F302+F319</f>
        <v>2562891</v>
      </c>
      <c r="G346" s="646" t="s">
        <v>262</v>
      </c>
      <c r="H346" s="656">
        <f t="shared" si="108"/>
        <v>5043276</v>
      </c>
      <c r="I346" s="675"/>
      <c r="J346" s="228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673"/>
      <c r="V346" s="673"/>
      <c r="W346" s="673"/>
      <c r="X346" s="673"/>
      <c r="Y346" s="673"/>
      <c r="Z346" s="673"/>
      <c r="AA346" s="673"/>
      <c r="AB346" s="673"/>
      <c r="AC346" s="673"/>
      <c r="AD346" s="673"/>
      <c r="AE346" s="673"/>
      <c r="AF346" s="673"/>
      <c r="AG346" s="673"/>
      <c r="AH346" s="673"/>
      <c r="AI346" s="673"/>
      <c r="AJ346" s="673"/>
      <c r="AK346" s="673"/>
      <c r="AL346" s="673"/>
      <c r="AM346" s="673"/>
      <c r="AN346" s="673"/>
      <c r="AO346" s="673"/>
      <c r="AP346" s="673"/>
      <c r="AQ346" s="673"/>
      <c r="AR346" s="673"/>
      <c r="AS346" s="673"/>
      <c r="AT346" s="673"/>
      <c r="AU346" s="673"/>
      <c r="AV346" s="673"/>
      <c r="AW346" s="673"/>
      <c r="AX346" s="674"/>
      <c r="AY346" s="674"/>
      <c r="AZ346" s="674"/>
      <c r="BA346" s="674"/>
      <c r="BB346" s="674"/>
      <c r="AJW346" s="6"/>
      <c r="AJX346" s="6"/>
      <c r="AJY346" s="6"/>
      <c r="AJZ346" s="6"/>
      <c r="AKA346" s="6"/>
      <c r="AKB346" s="6"/>
      <c r="AKC346" s="6"/>
      <c r="AKD346" s="6"/>
      <c r="AKE346" s="6"/>
    </row>
    <row r="347" spans="1:967" s="7" customFormat="1" ht="15.75" hidden="1" x14ac:dyDescent="0.25">
      <c r="A347" s="675"/>
      <c r="B347" s="675"/>
      <c r="C347" s="646" t="s">
        <v>263</v>
      </c>
      <c r="D347" s="656">
        <f>D320</f>
        <v>0</v>
      </c>
      <c r="E347" s="646" t="s">
        <v>263</v>
      </c>
      <c r="F347" s="656">
        <f>F320</f>
        <v>0</v>
      </c>
      <c r="G347" s="646" t="s">
        <v>263</v>
      </c>
      <c r="H347" s="656">
        <f t="shared" si="108"/>
        <v>0</v>
      </c>
      <c r="I347" s="675"/>
      <c r="J347" s="228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673"/>
      <c r="V347" s="673"/>
      <c r="W347" s="673"/>
      <c r="X347" s="673"/>
      <c r="Y347" s="673"/>
      <c r="Z347" s="673"/>
      <c r="AA347" s="673"/>
      <c r="AB347" s="673"/>
      <c r="AC347" s="673"/>
      <c r="AD347" s="673"/>
      <c r="AE347" s="673"/>
      <c r="AF347" s="673"/>
      <c r="AG347" s="673"/>
      <c r="AH347" s="673"/>
      <c r="AI347" s="673"/>
      <c r="AJ347" s="673"/>
      <c r="AK347" s="673"/>
      <c r="AL347" s="673"/>
      <c r="AM347" s="673"/>
      <c r="AN347" s="673"/>
      <c r="AO347" s="673"/>
      <c r="AP347" s="673"/>
      <c r="AQ347" s="673"/>
      <c r="AR347" s="673"/>
      <c r="AS347" s="673"/>
      <c r="AT347" s="673"/>
      <c r="AU347" s="673"/>
      <c r="AV347" s="673"/>
      <c r="AW347" s="673"/>
      <c r="AX347" s="674"/>
      <c r="AY347" s="674"/>
      <c r="AZ347" s="674"/>
      <c r="BA347" s="674"/>
      <c r="BB347" s="674"/>
      <c r="AJW347" s="6"/>
      <c r="AJX347" s="6"/>
      <c r="AJY347" s="6"/>
      <c r="AJZ347" s="6"/>
      <c r="AKA347" s="6"/>
      <c r="AKB347" s="6"/>
      <c r="AKC347" s="6"/>
      <c r="AKD347" s="6"/>
      <c r="AKE347" s="6"/>
    </row>
    <row r="348" spans="1:967" s="7" customFormat="1" ht="15.75" hidden="1" x14ac:dyDescent="0.25">
      <c r="A348" s="675"/>
      <c r="B348" s="675"/>
      <c r="C348" s="646">
        <v>228</v>
      </c>
      <c r="D348" s="656">
        <f>D321</f>
        <v>0</v>
      </c>
      <c r="E348" s="646">
        <v>228</v>
      </c>
      <c r="F348" s="656">
        <f>F321</f>
        <v>0</v>
      </c>
      <c r="G348" s="646">
        <v>228</v>
      </c>
      <c r="H348" s="656">
        <f t="shared" si="108"/>
        <v>0</v>
      </c>
      <c r="I348" s="675"/>
      <c r="J348" s="228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673"/>
      <c r="V348" s="673"/>
      <c r="W348" s="673"/>
      <c r="X348" s="673"/>
      <c r="Y348" s="673"/>
      <c r="Z348" s="673"/>
      <c r="AA348" s="673"/>
      <c r="AB348" s="673"/>
      <c r="AC348" s="673"/>
      <c r="AD348" s="673"/>
      <c r="AE348" s="673"/>
      <c r="AF348" s="673"/>
      <c r="AG348" s="673"/>
      <c r="AH348" s="673"/>
      <c r="AI348" s="673"/>
      <c r="AJ348" s="673"/>
      <c r="AK348" s="673"/>
      <c r="AL348" s="673"/>
      <c r="AM348" s="673"/>
      <c r="AN348" s="673"/>
      <c r="AO348" s="673"/>
      <c r="AP348" s="673"/>
      <c r="AQ348" s="673"/>
      <c r="AR348" s="673"/>
      <c r="AS348" s="673"/>
      <c r="AT348" s="673"/>
      <c r="AU348" s="673"/>
      <c r="AV348" s="673"/>
      <c r="AW348" s="673"/>
      <c r="AX348" s="674"/>
      <c r="AY348" s="674"/>
      <c r="AZ348" s="674"/>
      <c r="BA348" s="674"/>
      <c r="BB348" s="674"/>
      <c r="AJW348" s="6"/>
      <c r="AJX348" s="6"/>
      <c r="AJY348" s="6"/>
      <c r="AJZ348" s="6"/>
      <c r="AKA348" s="6"/>
      <c r="AKB348" s="6"/>
      <c r="AKC348" s="6"/>
      <c r="AKD348" s="6"/>
      <c r="AKE348" s="6"/>
    </row>
    <row r="349" spans="1:967" ht="15.75" hidden="1" x14ac:dyDescent="0.25">
      <c r="A349" s="675"/>
      <c r="B349" s="675"/>
      <c r="C349" s="646">
        <v>290</v>
      </c>
      <c r="D349" s="656">
        <f>D322</f>
        <v>67442</v>
      </c>
      <c r="E349" s="646">
        <v>290</v>
      </c>
      <c r="F349" s="656">
        <f>F322</f>
        <v>0</v>
      </c>
      <c r="G349" s="646">
        <v>290</v>
      </c>
      <c r="H349" s="656">
        <f t="shared" si="108"/>
        <v>67442</v>
      </c>
      <c r="I349" s="675"/>
    </row>
    <row r="350" spans="1:967" s="7" customFormat="1" ht="22.5" hidden="1" customHeight="1" x14ac:dyDescent="0.25">
      <c r="A350" s="675"/>
      <c r="B350" s="675"/>
      <c r="C350" s="646">
        <v>310</v>
      </c>
      <c r="D350" s="656">
        <f>D303+D323</f>
        <v>705305.15</v>
      </c>
      <c r="E350" s="646">
        <v>310</v>
      </c>
      <c r="F350" s="656">
        <f>B303+F303+F323</f>
        <v>0</v>
      </c>
      <c r="G350" s="646">
        <v>310</v>
      </c>
      <c r="H350" s="656">
        <f t="shared" si="108"/>
        <v>705305.15</v>
      </c>
      <c r="I350" s="675"/>
      <c r="J350" s="228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673"/>
      <c r="V350" s="673"/>
      <c r="W350" s="673"/>
      <c r="X350" s="673"/>
      <c r="Y350" s="673"/>
      <c r="Z350" s="673"/>
      <c r="AA350" s="673"/>
      <c r="AB350" s="673"/>
      <c r="AC350" s="673"/>
      <c r="AD350" s="673"/>
      <c r="AE350" s="673"/>
      <c r="AF350" s="673"/>
      <c r="AG350" s="673"/>
      <c r="AH350" s="673"/>
      <c r="AI350" s="673"/>
      <c r="AJ350" s="673"/>
      <c r="AK350" s="673"/>
      <c r="AL350" s="673"/>
      <c r="AM350" s="673"/>
      <c r="AN350" s="673"/>
      <c r="AO350" s="673"/>
      <c r="AP350" s="673"/>
      <c r="AQ350" s="673"/>
      <c r="AR350" s="673"/>
      <c r="AS350" s="673"/>
      <c r="AT350" s="673"/>
      <c r="AU350" s="673"/>
      <c r="AV350" s="673"/>
      <c r="AW350" s="673"/>
      <c r="AX350" s="674"/>
      <c r="AY350" s="674"/>
      <c r="AZ350" s="674"/>
      <c r="BA350" s="674"/>
      <c r="BB350" s="674"/>
      <c r="AJW350" s="6"/>
      <c r="AJX350" s="6"/>
      <c r="AJY350" s="6"/>
      <c r="AJZ350" s="6"/>
      <c r="AKA350" s="6"/>
      <c r="AKB350" s="6"/>
      <c r="AKC350" s="6"/>
      <c r="AKD350" s="6"/>
      <c r="AKE350" s="6"/>
    </row>
    <row r="351" spans="1:967" s="7" customFormat="1" ht="22.5" hidden="1" customHeight="1" x14ac:dyDescent="0.25">
      <c r="A351" s="675"/>
      <c r="B351" s="675"/>
      <c r="C351" s="646">
        <v>340</v>
      </c>
      <c r="D351" s="656">
        <f>D324</f>
        <v>0</v>
      </c>
      <c r="E351" s="646">
        <v>340</v>
      </c>
      <c r="F351" s="656">
        <f>F324</f>
        <v>0</v>
      </c>
      <c r="G351" s="646">
        <v>340</v>
      </c>
      <c r="H351" s="656">
        <f t="shared" si="108"/>
        <v>0</v>
      </c>
      <c r="I351" s="675"/>
      <c r="J351" s="228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673"/>
      <c r="V351" s="673"/>
      <c r="W351" s="673"/>
      <c r="X351" s="673"/>
      <c r="Y351" s="673"/>
      <c r="Z351" s="673"/>
      <c r="AA351" s="673"/>
      <c r="AB351" s="673"/>
      <c r="AC351" s="673"/>
      <c r="AD351" s="673"/>
      <c r="AE351" s="673"/>
      <c r="AF351" s="673"/>
      <c r="AG351" s="673"/>
      <c r="AH351" s="673"/>
      <c r="AI351" s="673"/>
      <c r="AJ351" s="673"/>
      <c r="AK351" s="673"/>
      <c r="AL351" s="673"/>
      <c r="AM351" s="673"/>
      <c r="AN351" s="673"/>
      <c r="AO351" s="673"/>
      <c r="AP351" s="673"/>
      <c r="AQ351" s="673"/>
      <c r="AR351" s="673"/>
      <c r="AS351" s="673"/>
      <c r="AT351" s="673"/>
      <c r="AU351" s="673"/>
      <c r="AV351" s="673"/>
      <c r="AW351" s="673"/>
      <c r="AX351" s="674"/>
      <c r="AY351" s="674"/>
      <c r="AZ351" s="674"/>
      <c r="BA351" s="674"/>
      <c r="BB351" s="674"/>
      <c r="AJW351" s="6"/>
      <c r="AJX351" s="6"/>
      <c r="AJY351" s="6"/>
      <c r="AJZ351" s="6"/>
      <c r="AKA351" s="6"/>
      <c r="AKB351" s="6"/>
      <c r="AKC351" s="6"/>
      <c r="AKD351" s="6"/>
      <c r="AKE351" s="6"/>
    </row>
    <row r="352" spans="1:967" s="7" customFormat="1" ht="31.5" hidden="1" customHeight="1" x14ac:dyDescent="0.25">
      <c r="A352" s="675"/>
      <c r="B352" s="675"/>
      <c r="C352" s="646">
        <v>341</v>
      </c>
      <c r="D352" s="656">
        <f>D325</f>
        <v>0</v>
      </c>
      <c r="E352" s="646">
        <v>341</v>
      </c>
      <c r="F352" s="656">
        <f>F325</f>
        <v>0</v>
      </c>
      <c r="G352" s="646">
        <v>341</v>
      </c>
      <c r="H352" s="656">
        <f t="shared" si="108"/>
        <v>0</v>
      </c>
      <c r="I352" s="675"/>
      <c r="J352" s="228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673"/>
      <c r="V352" s="673"/>
      <c r="W352" s="673"/>
      <c r="X352" s="673"/>
      <c r="Y352" s="673"/>
      <c r="Z352" s="673"/>
      <c r="AA352" s="673"/>
      <c r="AB352" s="673"/>
      <c r="AC352" s="673"/>
      <c r="AD352" s="673"/>
      <c r="AE352" s="673"/>
      <c r="AF352" s="673"/>
      <c r="AG352" s="673"/>
      <c r="AH352" s="673"/>
      <c r="AI352" s="673"/>
      <c r="AJ352" s="673"/>
      <c r="AK352" s="673"/>
      <c r="AL352" s="673"/>
      <c r="AM352" s="673"/>
      <c r="AN352" s="673"/>
      <c r="AO352" s="673"/>
      <c r="AP352" s="673"/>
      <c r="AQ352" s="673"/>
      <c r="AR352" s="673"/>
      <c r="AS352" s="673"/>
      <c r="AT352" s="673"/>
      <c r="AU352" s="673"/>
      <c r="AV352" s="673"/>
      <c r="AW352" s="673"/>
      <c r="AX352" s="674"/>
      <c r="AY352" s="674"/>
      <c r="AZ352" s="674"/>
      <c r="BA352" s="674"/>
      <c r="BB352" s="674"/>
      <c r="AJW352" s="6"/>
      <c r="AJX352" s="6"/>
      <c r="AJY352" s="6"/>
      <c r="AJZ352" s="6"/>
      <c r="AKA352" s="6"/>
      <c r="AKB352" s="6"/>
      <c r="AKC352" s="6"/>
      <c r="AKD352" s="6"/>
      <c r="AKE352" s="6"/>
    </row>
    <row r="353" spans="1:967" s="7" customFormat="1" ht="15.75" hidden="1" x14ac:dyDescent="0.25">
      <c r="A353" s="675"/>
      <c r="B353" s="675"/>
      <c r="C353" s="646">
        <v>342</v>
      </c>
      <c r="D353" s="656">
        <f>D326+D304</f>
        <v>0</v>
      </c>
      <c r="E353" s="646">
        <v>342</v>
      </c>
      <c r="F353" s="656">
        <f>B304+F304+F326</f>
        <v>0</v>
      </c>
      <c r="G353" s="646">
        <v>342</v>
      </c>
      <c r="H353" s="656">
        <f t="shared" si="108"/>
        <v>0</v>
      </c>
      <c r="I353" s="675"/>
      <c r="J353" s="228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673"/>
      <c r="V353" s="673"/>
      <c r="W353" s="673"/>
      <c r="X353" s="673"/>
      <c r="Y353" s="673"/>
      <c r="Z353" s="673"/>
      <c r="AA353" s="673"/>
      <c r="AB353" s="673"/>
      <c r="AC353" s="673"/>
      <c r="AD353" s="673"/>
      <c r="AE353" s="673"/>
      <c r="AF353" s="673"/>
      <c r="AG353" s="673"/>
      <c r="AH353" s="673"/>
      <c r="AI353" s="673"/>
      <c r="AJ353" s="673"/>
      <c r="AK353" s="673"/>
      <c r="AL353" s="673"/>
      <c r="AM353" s="673"/>
      <c r="AN353" s="673"/>
      <c r="AO353" s="673"/>
      <c r="AP353" s="673"/>
      <c r="AQ353" s="673"/>
      <c r="AR353" s="673"/>
      <c r="AS353" s="673"/>
      <c r="AT353" s="673"/>
      <c r="AU353" s="673"/>
      <c r="AV353" s="673"/>
      <c r="AW353" s="673"/>
      <c r="AX353" s="674"/>
      <c r="AY353" s="674"/>
      <c r="AZ353" s="674"/>
      <c r="BA353" s="674"/>
      <c r="BB353" s="674"/>
      <c r="AJW353" s="6"/>
      <c r="AJX353" s="6"/>
      <c r="AJY353" s="6"/>
      <c r="AJZ353" s="6"/>
      <c r="AKA353" s="6"/>
      <c r="AKB353" s="6"/>
      <c r="AKC353" s="6"/>
      <c r="AKD353" s="6"/>
      <c r="AKE353" s="6"/>
    </row>
    <row r="354" spans="1:967" s="7" customFormat="1" ht="15.75" hidden="1" x14ac:dyDescent="0.25">
      <c r="A354" s="675"/>
      <c r="B354" s="675"/>
      <c r="C354" s="646">
        <v>343</v>
      </c>
      <c r="D354" s="656">
        <f>D327</f>
        <v>20940</v>
      </c>
      <c r="E354" s="646">
        <v>343</v>
      </c>
      <c r="F354" s="656">
        <f>F327</f>
        <v>0</v>
      </c>
      <c r="G354" s="646">
        <v>343</v>
      </c>
      <c r="H354" s="656">
        <f t="shared" si="108"/>
        <v>20940</v>
      </c>
      <c r="I354" s="675"/>
      <c r="J354" s="228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673"/>
      <c r="V354" s="673"/>
      <c r="W354" s="673"/>
      <c r="X354" s="673"/>
      <c r="Y354" s="673"/>
      <c r="Z354" s="673"/>
      <c r="AA354" s="673"/>
      <c r="AB354" s="673"/>
      <c r="AC354" s="673"/>
      <c r="AD354" s="673"/>
      <c r="AE354" s="673"/>
      <c r="AF354" s="673"/>
      <c r="AG354" s="673"/>
      <c r="AH354" s="673"/>
      <c r="AI354" s="673"/>
      <c r="AJ354" s="673"/>
      <c r="AK354" s="673"/>
      <c r="AL354" s="673"/>
      <c r="AM354" s="673"/>
      <c r="AN354" s="673"/>
      <c r="AO354" s="673"/>
      <c r="AP354" s="673"/>
      <c r="AQ354" s="673"/>
      <c r="AR354" s="673"/>
      <c r="AS354" s="673"/>
      <c r="AT354" s="673"/>
      <c r="AU354" s="673"/>
      <c r="AV354" s="673"/>
      <c r="AW354" s="673"/>
      <c r="AX354" s="674"/>
      <c r="AY354" s="674"/>
      <c r="AZ354" s="674"/>
      <c r="BA354" s="674"/>
      <c r="BB354" s="674"/>
      <c r="AJW354" s="6"/>
      <c r="AJX354" s="6"/>
      <c r="AJY354" s="6"/>
      <c r="AJZ354" s="6"/>
      <c r="AKA354" s="6"/>
      <c r="AKB354" s="6"/>
      <c r="AKC354" s="6"/>
      <c r="AKD354" s="6"/>
      <c r="AKE354" s="6"/>
    </row>
    <row r="355" spans="1:967" s="7" customFormat="1" ht="15.75" hidden="1" x14ac:dyDescent="0.25">
      <c r="A355" s="675"/>
      <c r="B355" s="675"/>
      <c r="C355" s="646">
        <v>344</v>
      </c>
      <c r="D355" s="656">
        <f>D328</f>
        <v>387436</v>
      </c>
      <c r="E355" s="646">
        <v>344</v>
      </c>
      <c r="F355" s="656">
        <f>F328</f>
        <v>0</v>
      </c>
      <c r="G355" s="646">
        <v>344</v>
      </c>
      <c r="H355" s="656">
        <f t="shared" si="108"/>
        <v>387436</v>
      </c>
      <c r="I355" s="675"/>
      <c r="J355" s="228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673"/>
      <c r="V355" s="673"/>
      <c r="W355" s="673"/>
      <c r="X355" s="673"/>
      <c r="Y355" s="673"/>
      <c r="Z355" s="673"/>
      <c r="AA355" s="673"/>
      <c r="AB355" s="673"/>
      <c r="AC355" s="673"/>
      <c r="AD355" s="673"/>
      <c r="AE355" s="673"/>
      <c r="AF355" s="673"/>
      <c r="AG355" s="673"/>
      <c r="AH355" s="673"/>
      <c r="AI355" s="673"/>
      <c r="AJ355" s="673"/>
      <c r="AK355" s="673"/>
      <c r="AL355" s="673"/>
      <c r="AM355" s="673"/>
      <c r="AN355" s="673"/>
      <c r="AO355" s="673"/>
      <c r="AP355" s="673"/>
      <c r="AQ355" s="673"/>
      <c r="AR355" s="673"/>
      <c r="AS355" s="673"/>
      <c r="AT355" s="673"/>
      <c r="AU355" s="673"/>
      <c r="AV355" s="673"/>
      <c r="AW355" s="673"/>
      <c r="AX355" s="674"/>
      <c r="AY355" s="674"/>
      <c r="AZ355" s="674"/>
      <c r="BA355" s="674"/>
      <c r="BB355" s="674"/>
      <c r="AJW355" s="6"/>
      <c r="AJX355" s="6"/>
      <c r="AJY355" s="6"/>
      <c r="AJZ355" s="6"/>
      <c r="AKA355" s="6"/>
      <c r="AKB355" s="6"/>
      <c r="AKC355" s="6"/>
      <c r="AKD355" s="6"/>
      <c r="AKE355" s="6"/>
    </row>
    <row r="356" spans="1:967" s="7" customFormat="1" ht="15.75" hidden="1" x14ac:dyDescent="0.25">
      <c r="A356" s="675"/>
      <c r="B356" s="675"/>
      <c r="C356" s="646">
        <v>345</v>
      </c>
      <c r="D356" s="656">
        <f>D329</f>
        <v>20000</v>
      </c>
      <c r="E356" s="646">
        <v>345</v>
      </c>
      <c r="F356" s="656">
        <f>F329</f>
        <v>0</v>
      </c>
      <c r="G356" s="646">
        <v>345</v>
      </c>
      <c r="H356" s="656">
        <f t="shared" si="108"/>
        <v>20000</v>
      </c>
      <c r="I356" s="675"/>
      <c r="J356" s="228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673"/>
      <c r="V356" s="673"/>
      <c r="W356" s="673"/>
      <c r="X356" s="673"/>
      <c r="Y356" s="673"/>
      <c r="Z356" s="673"/>
      <c r="AA356" s="673"/>
      <c r="AB356" s="673"/>
      <c r="AC356" s="673"/>
      <c r="AD356" s="673"/>
      <c r="AE356" s="673"/>
      <c r="AF356" s="673"/>
      <c r="AG356" s="673"/>
      <c r="AH356" s="673"/>
      <c r="AI356" s="673"/>
      <c r="AJ356" s="673"/>
      <c r="AK356" s="673"/>
      <c r="AL356" s="673"/>
      <c r="AM356" s="673"/>
      <c r="AN356" s="673"/>
      <c r="AO356" s="673"/>
      <c r="AP356" s="673"/>
      <c r="AQ356" s="673"/>
      <c r="AR356" s="673"/>
      <c r="AS356" s="673"/>
      <c r="AT356" s="673"/>
      <c r="AU356" s="673"/>
      <c r="AV356" s="673"/>
      <c r="AW356" s="673"/>
      <c r="AX356" s="674"/>
      <c r="AY356" s="674"/>
      <c r="AZ356" s="674"/>
      <c r="BA356" s="674"/>
      <c r="BB356" s="674"/>
      <c r="AJW356" s="6"/>
      <c r="AJX356" s="6"/>
      <c r="AJY356" s="6"/>
      <c r="AJZ356" s="6"/>
      <c r="AKA356" s="6"/>
      <c r="AKB356" s="6"/>
      <c r="AKC356" s="6"/>
      <c r="AKD356" s="6"/>
      <c r="AKE356" s="6"/>
    </row>
    <row r="357" spans="1:967" s="677" customFormat="1" ht="15.75" hidden="1" x14ac:dyDescent="0.25">
      <c r="A357" s="675"/>
      <c r="B357" s="675"/>
      <c r="C357" s="646">
        <v>346</v>
      </c>
      <c r="D357" s="656">
        <f>D330+D305</f>
        <v>538812.85</v>
      </c>
      <c r="E357" s="646">
        <v>346</v>
      </c>
      <c r="F357" s="656">
        <f>B305+F305+F330</f>
        <v>0</v>
      </c>
      <c r="G357" s="646">
        <v>346</v>
      </c>
      <c r="H357" s="656">
        <f t="shared" si="108"/>
        <v>538812.85</v>
      </c>
      <c r="I357" s="675"/>
      <c r="J357" s="228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673"/>
      <c r="V357" s="673"/>
      <c r="W357" s="673"/>
      <c r="X357" s="673"/>
      <c r="Y357" s="673"/>
      <c r="Z357" s="673"/>
      <c r="AA357" s="673"/>
      <c r="AB357" s="673"/>
      <c r="AC357" s="673"/>
      <c r="AD357" s="673"/>
      <c r="AE357" s="673"/>
      <c r="AF357" s="673"/>
      <c r="AG357" s="673"/>
      <c r="AH357" s="673"/>
      <c r="AI357" s="673"/>
      <c r="AJ357" s="673"/>
      <c r="AK357" s="673"/>
      <c r="AL357" s="673"/>
      <c r="AM357" s="673"/>
      <c r="AN357" s="673"/>
      <c r="AO357" s="673"/>
      <c r="AP357" s="673"/>
      <c r="AQ357" s="673"/>
      <c r="AR357" s="673"/>
      <c r="AS357" s="673"/>
      <c r="AT357" s="673"/>
      <c r="AU357" s="673"/>
      <c r="AV357" s="673"/>
      <c r="AW357" s="673"/>
      <c r="AX357" s="674"/>
      <c r="AY357" s="674"/>
      <c r="AZ357" s="674"/>
      <c r="BA357" s="674"/>
      <c r="BB357" s="674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  <c r="CU357" s="7"/>
      <c r="CV357" s="7"/>
      <c r="CW357" s="7"/>
      <c r="CX357" s="7"/>
      <c r="CY357" s="7"/>
      <c r="CZ357" s="7"/>
      <c r="DA357" s="7"/>
      <c r="DB357" s="7"/>
      <c r="DC357" s="7"/>
      <c r="DD357" s="7"/>
      <c r="DE357" s="7"/>
      <c r="DF357" s="7"/>
      <c r="DG357" s="7"/>
      <c r="DH357" s="7"/>
      <c r="DI357" s="7"/>
      <c r="DJ357" s="7"/>
      <c r="DK357" s="7"/>
      <c r="DL357" s="7"/>
      <c r="DM357" s="7"/>
      <c r="DN357" s="7"/>
      <c r="DO357" s="7"/>
      <c r="DP357" s="7"/>
      <c r="DQ357" s="7"/>
      <c r="DR357" s="7"/>
      <c r="DS357" s="7"/>
      <c r="DT357" s="7"/>
      <c r="DU357" s="7"/>
      <c r="DV357" s="7"/>
      <c r="DW357" s="7"/>
      <c r="DX357" s="7"/>
      <c r="DY357" s="7"/>
      <c r="DZ357" s="7"/>
      <c r="EA357" s="7"/>
      <c r="EB357" s="7"/>
      <c r="EC357" s="7"/>
      <c r="ED357" s="7"/>
      <c r="EE357" s="7"/>
      <c r="EF357" s="7"/>
      <c r="EG357" s="7"/>
      <c r="EH357" s="7"/>
      <c r="EI357" s="7"/>
      <c r="EJ357" s="7"/>
      <c r="EK357" s="7"/>
      <c r="EL357" s="7"/>
      <c r="EM357" s="7"/>
      <c r="EN357" s="7"/>
      <c r="EO357" s="7"/>
      <c r="EP357" s="7"/>
      <c r="EQ357" s="7"/>
      <c r="ER357" s="7"/>
      <c r="ES357" s="7"/>
      <c r="ET357" s="7"/>
      <c r="EU357" s="7"/>
      <c r="EV357" s="7"/>
      <c r="EW357" s="7"/>
      <c r="EX357" s="7"/>
      <c r="EY357" s="7"/>
      <c r="EZ357" s="7"/>
      <c r="FA357" s="7"/>
      <c r="FB357" s="7"/>
      <c r="FC357" s="7"/>
      <c r="FD357" s="7"/>
      <c r="FE357" s="7"/>
      <c r="FF357" s="7"/>
      <c r="FG357" s="7"/>
      <c r="FH357" s="7"/>
      <c r="FI357" s="7"/>
      <c r="FJ357" s="7"/>
      <c r="FK357" s="7"/>
      <c r="FL357" s="7"/>
      <c r="FM357" s="7"/>
      <c r="FN357" s="7"/>
      <c r="FO357" s="7"/>
      <c r="FP357" s="7"/>
      <c r="FQ357" s="7"/>
      <c r="FR357" s="7"/>
      <c r="FS357" s="7"/>
      <c r="FT357" s="7"/>
      <c r="FU357" s="7"/>
      <c r="FV357" s="7"/>
      <c r="FW357" s="7"/>
      <c r="FX357" s="7"/>
      <c r="FY357" s="7"/>
      <c r="FZ357" s="7"/>
      <c r="GA357" s="7"/>
      <c r="GB357" s="7"/>
      <c r="GC357" s="7"/>
      <c r="GD357" s="7"/>
      <c r="GE357" s="7"/>
      <c r="GF357" s="7"/>
      <c r="GG357" s="7"/>
      <c r="GH357" s="7"/>
      <c r="GI357" s="7"/>
      <c r="GJ357" s="7"/>
      <c r="GK357" s="7"/>
      <c r="GL357" s="7"/>
      <c r="GM357" s="7"/>
      <c r="GN357" s="7"/>
      <c r="GO357" s="7"/>
      <c r="GP357" s="7"/>
      <c r="GQ357" s="7"/>
      <c r="GR357" s="7"/>
      <c r="GS357" s="7"/>
      <c r="GT357" s="7"/>
      <c r="GU357" s="7"/>
      <c r="GV357" s="7"/>
      <c r="GW357" s="7"/>
      <c r="GX357" s="7"/>
      <c r="GY357" s="7"/>
      <c r="GZ357" s="7"/>
      <c r="HA357" s="7"/>
      <c r="HB357" s="7"/>
      <c r="HC357" s="7"/>
      <c r="HD357" s="7"/>
      <c r="HE357" s="7"/>
      <c r="HF357" s="7"/>
      <c r="HG357" s="7"/>
      <c r="HH357" s="7"/>
      <c r="HI357" s="7"/>
      <c r="HJ357" s="7"/>
      <c r="HK357" s="7"/>
      <c r="HL357" s="7"/>
      <c r="HM357" s="7"/>
      <c r="HN357" s="7"/>
      <c r="HO357" s="7"/>
      <c r="HP357" s="7"/>
      <c r="HQ357" s="7"/>
      <c r="HR357" s="7"/>
      <c r="HS357" s="7"/>
      <c r="HT357" s="7"/>
      <c r="HU357" s="7"/>
      <c r="HV357" s="7"/>
      <c r="HW357" s="7"/>
      <c r="HX357" s="7"/>
      <c r="HY357" s="7"/>
      <c r="HZ357" s="7"/>
      <c r="IA357" s="7"/>
      <c r="IB357" s="7"/>
      <c r="IC357" s="7"/>
      <c r="ID357" s="7"/>
      <c r="IE357" s="7"/>
      <c r="IF357" s="7"/>
      <c r="IG357" s="7"/>
      <c r="IH357" s="7"/>
      <c r="II357" s="7"/>
      <c r="IJ357" s="7"/>
      <c r="IK357" s="7"/>
      <c r="IL357" s="7"/>
      <c r="IM357" s="7"/>
      <c r="IN357" s="7"/>
      <c r="IO357" s="7"/>
      <c r="IP357" s="7"/>
      <c r="IQ357" s="7"/>
      <c r="IR357" s="7"/>
      <c r="IS357" s="7"/>
      <c r="IT357" s="7"/>
      <c r="IU357" s="7"/>
      <c r="IV357" s="7"/>
      <c r="IW357" s="7"/>
      <c r="IX357" s="7"/>
      <c r="IY357" s="7"/>
      <c r="IZ357" s="7"/>
      <c r="JA357" s="7"/>
      <c r="JB357" s="7"/>
      <c r="JC357" s="7"/>
      <c r="JD357" s="7"/>
      <c r="JE357" s="7"/>
      <c r="JF357" s="7"/>
      <c r="JG357" s="7"/>
      <c r="JH357" s="7"/>
      <c r="JI357" s="7"/>
      <c r="JJ357" s="7"/>
      <c r="JK357" s="7"/>
      <c r="JL357" s="7"/>
      <c r="JM357" s="7"/>
      <c r="JN357" s="7"/>
      <c r="JO357" s="7"/>
      <c r="JP357" s="7"/>
      <c r="JQ357" s="7"/>
      <c r="JR357" s="7"/>
      <c r="JS357" s="7"/>
      <c r="JT357" s="7"/>
      <c r="JU357" s="7"/>
      <c r="JV357" s="7"/>
      <c r="JW357" s="7"/>
      <c r="JX357" s="7"/>
      <c r="JY357" s="7"/>
      <c r="JZ357" s="7"/>
      <c r="KA357" s="7"/>
      <c r="KB357" s="7"/>
      <c r="KC357" s="7"/>
      <c r="KD357" s="7"/>
      <c r="KE357" s="7"/>
      <c r="KF357" s="7"/>
      <c r="KG357" s="7"/>
      <c r="KH357" s="7"/>
      <c r="KI357" s="7"/>
      <c r="KJ357" s="7"/>
      <c r="KK357" s="7"/>
      <c r="KL357" s="7"/>
      <c r="KM357" s="7"/>
      <c r="KN357" s="7"/>
      <c r="KO357" s="7"/>
      <c r="KP357" s="7"/>
      <c r="KQ357" s="7"/>
      <c r="KR357" s="7"/>
      <c r="KS357" s="7"/>
      <c r="KT357" s="7"/>
      <c r="KU357" s="7"/>
      <c r="KV357" s="7"/>
      <c r="KW357" s="7"/>
      <c r="KX357" s="7"/>
      <c r="KY357" s="7"/>
      <c r="KZ357" s="7"/>
      <c r="LA357" s="7"/>
      <c r="LB357" s="7"/>
      <c r="LC357" s="7"/>
      <c r="LD357" s="7"/>
      <c r="LE357" s="7"/>
      <c r="LF357" s="7"/>
      <c r="LG357" s="7"/>
      <c r="LH357" s="7"/>
      <c r="LI357" s="7"/>
      <c r="LJ357" s="7"/>
      <c r="LK357" s="7"/>
      <c r="LL357" s="7"/>
      <c r="LM357" s="7"/>
      <c r="LN357" s="7"/>
      <c r="LO357" s="7"/>
      <c r="LP357" s="7"/>
      <c r="LQ357" s="7"/>
      <c r="LR357" s="7"/>
      <c r="LS357" s="7"/>
      <c r="LT357" s="7"/>
      <c r="LU357" s="7"/>
      <c r="LV357" s="7"/>
      <c r="LW357" s="7"/>
      <c r="LX357" s="7"/>
      <c r="LY357" s="7"/>
      <c r="LZ357" s="7"/>
      <c r="MA357" s="7"/>
      <c r="MB357" s="7"/>
      <c r="MC357" s="7"/>
      <c r="MD357" s="7"/>
      <c r="ME357" s="7"/>
      <c r="MF357" s="7"/>
      <c r="MG357" s="7"/>
      <c r="MH357" s="7"/>
      <c r="MI357" s="7"/>
      <c r="MJ357" s="7"/>
      <c r="MK357" s="7"/>
      <c r="ML357" s="7"/>
      <c r="MM357" s="7"/>
      <c r="MN357" s="7"/>
      <c r="MO357" s="7"/>
      <c r="MP357" s="7"/>
      <c r="MQ357" s="7"/>
      <c r="MR357" s="7"/>
      <c r="MS357" s="7"/>
      <c r="MT357" s="7"/>
      <c r="MU357" s="7"/>
      <c r="MV357" s="7"/>
      <c r="MW357" s="7"/>
      <c r="MX357" s="7"/>
      <c r="MY357" s="7"/>
      <c r="MZ357" s="7"/>
      <c r="NA357" s="7"/>
      <c r="NB357" s="7"/>
      <c r="NC357" s="7"/>
      <c r="ND357" s="7"/>
      <c r="NE357" s="7"/>
      <c r="NF357" s="7"/>
      <c r="NG357" s="7"/>
      <c r="NH357" s="7"/>
      <c r="NI357" s="7"/>
      <c r="NJ357" s="7"/>
      <c r="NK357" s="7"/>
      <c r="NL357" s="7"/>
      <c r="NM357" s="7"/>
      <c r="NN357" s="7"/>
      <c r="NO357" s="7"/>
      <c r="NP357" s="7"/>
      <c r="NQ357" s="7"/>
      <c r="NR357" s="7"/>
      <c r="NS357" s="7"/>
      <c r="NT357" s="7"/>
      <c r="NU357" s="7"/>
      <c r="NV357" s="7"/>
      <c r="NW357" s="7"/>
      <c r="NX357" s="7"/>
      <c r="NY357" s="7"/>
      <c r="NZ357" s="7"/>
      <c r="OA357" s="7"/>
      <c r="OB357" s="7"/>
      <c r="OC357" s="7"/>
      <c r="OD357" s="7"/>
      <c r="OE357" s="7"/>
      <c r="OF357" s="7"/>
      <c r="OG357" s="7"/>
      <c r="OH357" s="7"/>
      <c r="OI357" s="7"/>
      <c r="OJ357" s="7"/>
      <c r="OK357" s="7"/>
      <c r="OL357" s="7"/>
      <c r="OM357" s="7"/>
      <c r="ON357" s="7"/>
      <c r="OO357" s="7"/>
      <c r="OP357" s="7"/>
      <c r="OQ357" s="7"/>
      <c r="OR357" s="7"/>
      <c r="OS357" s="7"/>
      <c r="OT357" s="7"/>
      <c r="OU357" s="7"/>
      <c r="OV357" s="7"/>
      <c r="OW357" s="7"/>
      <c r="OX357" s="7"/>
      <c r="OY357" s="7"/>
      <c r="OZ357" s="7"/>
      <c r="PA357" s="7"/>
      <c r="PB357" s="7"/>
      <c r="PC357" s="7"/>
      <c r="PD357" s="7"/>
      <c r="PE357" s="7"/>
      <c r="PF357" s="7"/>
      <c r="PG357" s="7"/>
      <c r="PH357" s="7"/>
      <c r="PI357" s="7"/>
      <c r="PJ357" s="7"/>
      <c r="PK357" s="7"/>
      <c r="PL357" s="7"/>
      <c r="PM357" s="7"/>
      <c r="PN357" s="7"/>
      <c r="PO357" s="7"/>
      <c r="PP357" s="7"/>
      <c r="PQ357" s="7"/>
      <c r="PR357" s="7"/>
      <c r="PS357" s="7"/>
      <c r="PT357" s="7"/>
      <c r="PU357" s="7"/>
      <c r="PV357" s="7"/>
      <c r="PW357" s="7"/>
      <c r="PX357" s="7"/>
      <c r="PY357" s="7"/>
      <c r="PZ357" s="7"/>
      <c r="QA357" s="7"/>
      <c r="QB357" s="7"/>
      <c r="QC357" s="7"/>
      <c r="QD357" s="7"/>
      <c r="QE357" s="7"/>
      <c r="QF357" s="7"/>
      <c r="QG357" s="7"/>
      <c r="QH357" s="7"/>
      <c r="QI357" s="7"/>
      <c r="QJ357" s="7"/>
      <c r="QK357" s="7"/>
      <c r="QL357" s="7"/>
      <c r="QM357" s="7"/>
      <c r="QN357" s="7"/>
      <c r="QO357" s="7"/>
      <c r="QP357" s="7"/>
      <c r="QQ357" s="7"/>
      <c r="QR357" s="7"/>
      <c r="QS357" s="7"/>
      <c r="QT357" s="7"/>
      <c r="QU357" s="7"/>
      <c r="QV357" s="7"/>
      <c r="QW357" s="7"/>
      <c r="QX357" s="7"/>
      <c r="QY357" s="7"/>
      <c r="QZ357" s="7"/>
      <c r="RA357" s="7"/>
      <c r="RB357" s="7"/>
      <c r="RC357" s="7"/>
      <c r="RD357" s="7"/>
      <c r="RE357" s="7"/>
      <c r="RF357" s="7"/>
      <c r="RG357" s="7"/>
      <c r="RH357" s="7"/>
      <c r="RI357" s="7"/>
      <c r="RJ357" s="7"/>
      <c r="RK357" s="7"/>
      <c r="RL357" s="7"/>
      <c r="RM357" s="7"/>
      <c r="RN357" s="7"/>
      <c r="RO357" s="7"/>
      <c r="RP357" s="7"/>
      <c r="RQ357" s="7"/>
      <c r="RR357" s="7"/>
      <c r="RS357" s="7"/>
      <c r="RT357" s="7"/>
      <c r="RU357" s="7"/>
      <c r="RV357" s="7"/>
      <c r="RW357" s="7"/>
      <c r="RX357" s="7"/>
      <c r="RY357" s="7"/>
      <c r="RZ357" s="7"/>
      <c r="SA357" s="7"/>
      <c r="SB357" s="7"/>
      <c r="SC357" s="7"/>
      <c r="SD357" s="7"/>
      <c r="SE357" s="7"/>
      <c r="SF357" s="7"/>
      <c r="SG357" s="7"/>
      <c r="SH357" s="7"/>
      <c r="SI357" s="7"/>
      <c r="SJ357" s="7"/>
      <c r="SK357" s="7"/>
      <c r="SL357" s="7"/>
      <c r="SM357" s="7"/>
      <c r="SN357" s="7"/>
      <c r="SO357" s="7"/>
      <c r="SP357" s="7"/>
      <c r="SQ357" s="7"/>
      <c r="SR357" s="7"/>
      <c r="SS357" s="7"/>
      <c r="ST357" s="7"/>
      <c r="SU357" s="7"/>
      <c r="SV357" s="7"/>
      <c r="SW357" s="7"/>
      <c r="SX357" s="7"/>
      <c r="SY357" s="7"/>
      <c r="SZ357" s="7"/>
      <c r="TA357" s="7"/>
      <c r="TB357" s="7"/>
      <c r="TC357" s="7"/>
      <c r="TD357" s="7"/>
      <c r="TE357" s="7"/>
      <c r="TF357" s="7"/>
      <c r="TG357" s="7"/>
      <c r="TH357" s="7"/>
      <c r="TI357" s="7"/>
      <c r="TJ357" s="7"/>
      <c r="TK357" s="7"/>
      <c r="TL357" s="7"/>
      <c r="TM357" s="7"/>
      <c r="TN357" s="7"/>
      <c r="TO357" s="7"/>
      <c r="TP357" s="7"/>
      <c r="TQ357" s="7"/>
      <c r="TR357" s="7"/>
      <c r="TS357" s="7"/>
      <c r="TT357" s="7"/>
      <c r="TU357" s="7"/>
      <c r="TV357" s="7"/>
      <c r="TW357" s="7"/>
      <c r="TX357" s="7"/>
      <c r="TY357" s="7"/>
      <c r="TZ357" s="7"/>
      <c r="UA357" s="7"/>
      <c r="UB357" s="7"/>
      <c r="UC357" s="7"/>
      <c r="UD357" s="7"/>
      <c r="UE357" s="7"/>
      <c r="UF357" s="7"/>
      <c r="UG357" s="7"/>
      <c r="UH357" s="7"/>
      <c r="UI357" s="7"/>
      <c r="UJ357" s="7"/>
      <c r="UK357" s="7"/>
      <c r="UL357" s="7"/>
      <c r="UM357" s="7"/>
      <c r="UN357" s="7"/>
      <c r="UO357" s="7"/>
      <c r="UP357" s="7"/>
      <c r="UQ357" s="7"/>
      <c r="UR357" s="7"/>
      <c r="US357" s="7"/>
      <c r="UT357" s="7"/>
      <c r="UU357" s="7"/>
      <c r="UV357" s="7"/>
      <c r="UW357" s="7"/>
      <c r="UX357" s="7"/>
      <c r="UY357" s="7"/>
      <c r="UZ357" s="7"/>
      <c r="VA357" s="7"/>
      <c r="VB357" s="7"/>
      <c r="VC357" s="7"/>
      <c r="VD357" s="7"/>
      <c r="VE357" s="7"/>
      <c r="VF357" s="7"/>
      <c r="VG357" s="7"/>
      <c r="VH357" s="7"/>
      <c r="VI357" s="7"/>
      <c r="VJ357" s="7"/>
      <c r="VK357" s="7"/>
      <c r="VL357" s="7"/>
      <c r="VM357" s="7"/>
      <c r="VN357" s="7"/>
      <c r="VO357" s="7"/>
      <c r="VP357" s="7"/>
      <c r="VQ357" s="7"/>
      <c r="VR357" s="7"/>
      <c r="VS357" s="7"/>
      <c r="VT357" s="7"/>
      <c r="VU357" s="7"/>
      <c r="VV357" s="7"/>
      <c r="VW357" s="7"/>
      <c r="VX357" s="7"/>
      <c r="VY357" s="7"/>
      <c r="VZ357" s="7"/>
      <c r="WA357" s="7"/>
      <c r="WB357" s="7"/>
      <c r="WC357" s="7"/>
      <c r="WD357" s="7"/>
      <c r="WE357" s="7"/>
      <c r="WF357" s="7"/>
      <c r="WG357" s="7"/>
      <c r="WH357" s="7"/>
      <c r="WI357" s="7"/>
      <c r="WJ357" s="7"/>
      <c r="WK357" s="7"/>
      <c r="WL357" s="7"/>
      <c r="WM357" s="7"/>
      <c r="WN357" s="7"/>
      <c r="WO357" s="7"/>
      <c r="WP357" s="7"/>
      <c r="WQ357" s="7"/>
      <c r="WR357" s="7"/>
      <c r="WS357" s="7"/>
      <c r="WT357" s="7"/>
      <c r="WU357" s="7"/>
      <c r="WV357" s="7"/>
      <c r="WW357" s="7"/>
      <c r="WX357" s="7"/>
      <c r="WY357" s="7"/>
      <c r="WZ357" s="7"/>
      <c r="XA357" s="7"/>
      <c r="XB357" s="7"/>
      <c r="XC357" s="7"/>
      <c r="XD357" s="7"/>
      <c r="XE357" s="7"/>
      <c r="XF357" s="7"/>
      <c r="XG357" s="7"/>
      <c r="XH357" s="7"/>
      <c r="XI357" s="7"/>
      <c r="XJ357" s="7"/>
      <c r="XK357" s="7"/>
      <c r="XL357" s="7"/>
      <c r="XM357" s="7"/>
      <c r="XN357" s="7"/>
      <c r="XO357" s="7"/>
      <c r="XP357" s="7"/>
      <c r="XQ357" s="7"/>
      <c r="XR357" s="7"/>
      <c r="XS357" s="7"/>
      <c r="XT357" s="7"/>
      <c r="XU357" s="7"/>
      <c r="XV357" s="7"/>
      <c r="XW357" s="7"/>
      <c r="XX357" s="7"/>
      <c r="XY357" s="7"/>
      <c r="XZ357" s="7"/>
      <c r="YA357" s="7"/>
      <c r="YB357" s="7"/>
      <c r="YC357" s="7"/>
      <c r="YD357" s="7"/>
      <c r="YE357" s="7"/>
      <c r="YF357" s="7"/>
      <c r="YG357" s="7"/>
      <c r="YH357" s="7"/>
      <c r="YI357" s="7"/>
      <c r="YJ357" s="7"/>
      <c r="YK357" s="7"/>
      <c r="YL357" s="7"/>
      <c r="YM357" s="7"/>
      <c r="YN357" s="7"/>
      <c r="YO357" s="7"/>
      <c r="YP357" s="7"/>
      <c r="YQ357" s="7"/>
      <c r="YR357" s="7"/>
      <c r="YS357" s="7"/>
      <c r="YT357" s="7"/>
      <c r="YU357" s="7"/>
      <c r="YV357" s="7"/>
      <c r="YW357" s="7"/>
      <c r="YX357" s="7"/>
      <c r="YY357" s="7"/>
      <c r="YZ357" s="7"/>
      <c r="ZA357" s="7"/>
      <c r="ZB357" s="7"/>
      <c r="ZC357" s="7"/>
      <c r="ZD357" s="7"/>
      <c r="ZE357" s="7"/>
      <c r="ZF357" s="7"/>
      <c r="ZG357" s="7"/>
      <c r="ZH357" s="7"/>
      <c r="ZI357" s="7"/>
      <c r="ZJ357" s="7"/>
      <c r="ZK357" s="7"/>
      <c r="ZL357" s="7"/>
      <c r="ZM357" s="7"/>
      <c r="ZN357" s="7"/>
      <c r="ZO357" s="7"/>
      <c r="ZP357" s="7"/>
      <c r="ZQ357" s="7"/>
      <c r="ZR357" s="7"/>
      <c r="ZS357" s="7"/>
      <c r="ZT357" s="7"/>
      <c r="ZU357" s="7"/>
      <c r="ZV357" s="7"/>
      <c r="ZW357" s="7"/>
      <c r="ZX357" s="7"/>
      <c r="ZY357" s="7"/>
      <c r="ZZ357" s="7"/>
      <c r="AAA357" s="7"/>
      <c r="AAB357" s="7"/>
      <c r="AAC357" s="7"/>
      <c r="AAD357" s="7"/>
      <c r="AAE357" s="7"/>
      <c r="AAF357" s="7"/>
      <c r="AAG357" s="7"/>
      <c r="AAH357" s="7"/>
      <c r="AAI357" s="7"/>
      <c r="AAJ357" s="7"/>
      <c r="AAK357" s="7"/>
      <c r="AAL357" s="7"/>
      <c r="AAM357" s="7"/>
      <c r="AAN357" s="7"/>
      <c r="AAO357" s="7"/>
      <c r="AAP357" s="7"/>
      <c r="AAQ357" s="7"/>
      <c r="AAR357" s="7"/>
      <c r="AAS357" s="7"/>
      <c r="AAT357" s="7"/>
      <c r="AAU357" s="7"/>
      <c r="AAV357" s="7"/>
      <c r="AAW357" s="7"/>
      <c r="AAX357" s="7"/>
      <c r="AAY357" s="7"/>
      <c r="AAZ357" s="7"/>
      <c r="ABA357" s="7"/>
      <c r="ABB357" s="7"/>
      <c r="ABC357" s="7"/>
      <c r="ABD357" s="7"/>
      <c r="ABE357" s="7"/>
      <c r="ABF357" s="7"/>
      <c r="ABG357" s="7"/>
      <c r="ABH357" s="7"/>
      <c r="ABI357" s="7"/>
      <c r="ABJ357" s="7"/>
      <c r="ABK357" s="7"/>
      <c r="ABL357" s="7"/>
      <c r="ABM357" s="7"/>
      <c r="ABN357" s="7"/>
      <c r="ABO357" s="7"/>
      <c r="ABP357" s="7"/>
      <c r="ABQ357" s="7"/>
      <c r="ABR357" s="7"/>
      <c r="ABS357" s="7"/>
      <c r="ABT357" s="7"/>
      <c r="ABU357" s="7"/>
      <c r="ABV357" s="7"/>
      <c r="ABW357" s="7"/>
      <c r="ABX357" s="7"/>
      <c r="ABY357" s="7"/>
      <c r="ABZ357" s="7"/>
      <c r="ACA357" s="7"/>
      <c r="ACB357" s="7"/>
      <c r="ACC357" s="7"/>
      <c r="ACD357" s="7"/>
      <c r="ACE357" s="7"/>
      <c r="ACF357" s="7"/>
      <c r="ACG357" s="7"/>
      <c r="ACH357" s="7"/>
      <c r="ACI357" s="7"/>
      <c r="ACJ357" s="7"/>
      <c r="ACK357" s="7"/>
      <c r="ACL357" s="7"/>
      <c r="ACM357" s="7"/>
      <c r="ACN357" s="7"/>
      <c r="ACO357" s="7"/>
      <c r="ACP357" s="7"/>
      <c r="ACQ357" s="7"/>
      <c r="ACR357" s="7"/>
      <c r="ACS357" s="7"/>
      <c r="ACT357" s="7"/>
      <c r="ACU357" s="7"/>
      <c r="ACV357" s="7"/>
      <c r="ACW357" s="7"/>
      <c r="ACX357" s="7"/>
      <c r="ACY357" s="7"/>
      <c r="ACZ357" s="7"/>
      <c r="ADA357" s="7"/>
      <c r="ADB357" s="7"/>
      <c r="ADC357" s="7"/>
      <c r="ADD357" s="7"/>
      <c r="ADE357" s="7"/>
      <c r="ADF357" s="7"/>
      <c r="ADG357" s="7"/>
      <c r="ADH357" s="7"/>
      <c r="ADI357" s="7"/>
      <c r="ADJ357" s="7"/>
      <c r="ADK357" s="7"/>
      <c r="ADL357" s="7"/>
      <c r="ADM357" s="7"/>
      <c r="ADN357" s="7"/>
      <c r="ADO357" s="7"/>
      <c r="ADP357" s="7"/>
      <c r="ADQ357" s="7"/>
      <c r="ADR357" s="7"/>
      <c r="ADS357" s="7"/>
      <c r="ADT357" s="7"/>
      <c r="ADU357" s="7"/>
      <c r="ADV357" s="7"/>
      <c r="ADW357" s="7"/>
      <c r="ADX357" s="7"/>
      <c r="ADY357" s="7"/>
      <c r="ADZ357" s="7"/>
      <c r="AEA357" s="7"/>
      <c r="AEB357" s="7"/>
      <c r="AEC357" s="7"/>
      <c r="AED357" s="7"/>
      <c r="AEE357" s="7"/>
      <c r="AEF357" s="7"/>
      <c r="AEG357" s="7"/>
      <c r="AEH357" s="7"/>
      <c r="AEI357" s="7"/>
      <c r="AEJ357" s="7"/>
      <c r="AEK357" s="7"/>
      <c r="AEL357" s="7"/>
      <c r="AEM357" s="7"/>
      <c r="AEN357" s="7"/>
      <c r="AEO357" s="7"/>
      <c r="AEP357" s="7"/>
      <c r="AEQ357" s="7"/>
      <c r="AER357" s="7"/>
      <c r="AES357" s="7"/>
      <c r="AET357" s="7"/>
      <c r="AEU357" s="7"/>
      <c r="AEV357" s="7"/>
      <c r="AEW357" s="7"/>
      <c r="AEX357" s="7"/>
      <c r="AEY357" s="7"/>
      <c r="AEZ357" s="7"/>
      <c r="AFA357" s="7"/>
      <c r="AFB357" s="7"/>
      <c r="AFC357" s="7"/>
      <c r="AFD357" s="7"/>
      <c r="AFE357" s="7"/>
      <c r="AFF357" s="7"/>
      <c r="AFG357" s="7"/>
      <c r="AFH357" s="7"/>
      <c r="AFI357" s="7"/>
      <c r="AFJ357" s="7"/>
      <c r="AFK357" s="7"/>
      <c r="AFL357" s="7"/>
      <c r="AFM357" s="7"/>
      <c r="AFN357" s="7"/>
      <c r="AFO357" s="7"/>
      <c r="AFP357" s="7"/>
      <c r="AFQ357" s="7"/>
      <c r="AFR357" s="7"/>
      <c r="AFS357" s="7"/>
      <c r="AFT357" s="7"/>
      <c r="AFU357" s="7"/>
      <c r="AFV357" s="7"/>
      <c r="AFW357" s="7"/>
      <c r="AFX357" s="7"/>
      <c r="AFY357" s="7"/>
      <c r="AFZ357" s="7"/>
      <c r="AGA357" s="7"/>
      <c r="AGB357" s="7"/>
      <c r="AGC357" s="7"/>
      <c r="AGD357" s="7"/>
      <c r="AGE357" s="7"/>
      <c r="AGF357" s="7"/>
      <c r="AGG357" s="7"/>
      <c r="AGH357" s="7"/>
      <c r="AGI357" s="7"/>
      <c r="AGJ357" s="7"/>
      <c r="AGK357" s="7"/>
      <c r="AGL357" s="7"/>
      <c r="AGM357" s="7"/>
      <c r="AGN357" s="7"/>
      <c r="AGO357" s="7"/>
      <c r="AGP357" s="7"/>
      <c r="AGQ357" s="7"/>
      <c r="AGR357" s="7"/>
      <c r="AGS357" s="7"/>
      <c r="AGT357" s="7"/>
      <c r="AGU357" s="7"/>
      <c r="AGV357" s="7"/>
      <c r="AGW357" s="7"/>
      <c r="AGX357" s="7"/>
      <c r="AGY357" s="7"/>
      <c r="AGZ357" s="7"/>
      <c r="AHA357" s="7"/>
      <c r="AHB357" s="7"/>
      <c r="AHC357" s="7"/>
      <c r="AHD357" s="7"/>
      <c r="AHE357" s="7"/>
      <c r="AHF357" s="7"/>
      <c r="AHG357" s="7"/>
      <c r="AHH357" s="7"/>
      <c r="AHI357" s="7"/>
      <c r="AHJ357" s="7"/>
      <c r="AHK357" s="7"/>
      <c r="AHL357" s="7"/>
      <c r="AHM357" s="7"/>
      <c r="AHN357" s="7"/>
      <c r="AHO357" s="7"/>
      <c r="AHP357" s="7"/>
      <c r="AHQ357" s="7"/>
      <c r="AHR357" s="7"/>
      <c r="AHS357" s="7"/>
      <c r="AHT357" s="7"/>
      <c r="AHU357" s="7"/>
      <c r="AHV357" s="7"/>
      <c r="AHW357" s="7"/>
      <c r="AHX357" s="7"/>
      <c r="AHY357" s="7"/>
      <c r="AHZ357" s="7"/>
      <c r="AIA357" s="7"/>
      <c r="AIB357" s="7"/>
      <c r="AIC357" s="7"/>
      <c r="AID357" s="7"/>
      <c r="AIE357" s="7"/>
      <c r="AIF357" s="7"/>
      <c r="AIG357" s="7"/>
      <c r="AIH357" s="7"/>
      <c r="AII357" s="7"/>
      <c r="AIJ357" s="7"/>
      <c r="AIK357" s="7"/>
      <c r="AIL357" s="7"/>
      <c r="AIM357" s="7"/>
      <c r="AIN357" s="7"/>
      <c r="AIO357" s="7"/>
      <c r="AIP357" s="7"/>
      <c r="AIQ357" s="7"/>
      <c r="AIR357" s="7"/>
      <c r="AIS357" s="7"/>
      <c r="AIT357" s="7"/>
      <c r="AIU357" s="7"/>
      <c r="AIV357" s="7"/>
      <c r="AIW357" s="7"/>
      <c r="AIX357" s="7"/>
      <c r="AIY357" s="7"/>
      <c r="AIZ357" s="7"/>
      <c r="AJA357" s="7"/>
      <c r="AJB357" s="7"/>
      <c r="AJC357" s="7"/>
      <c r="AJD357" s="7"/>
      <c r="AJE357" s="7"/>
      <c r="AJF357" s="7"/>
      <c r="AJG357" s="7"/>
      <c r="AJH357" s="7"/>
      <c r="AJI357" s="7"/>
      <c r="AJJ357" s="7"/>
      <c r="AJK357" s="7"/>
      <c r="AJL357" s="7"/>
      <c r="AJM357" s="7"/>
      <c r="AJN357" s="7"/>
      <c r="AJO357" s="7"/>
      <c r="AJP357" s="7"/>
      <c r="AJQ357" s="7"/>
      <c r="AJR357" s="7"/>
      <c r="AJS357" s="7"/>
      <c r="AJT357" s="7"/>
      <c r="AJU357" s="7"/>
      <c r="AJV357" s="7"/>
      <c r="AJW357" s="6"/>
      <c r="AJX357" s="6"/>
      <c r="AJY357" s="6"/>
      <c r="AJZ357" s="6"/>
      <c r="AKA357" s="6"/>
      <c r="AKB357" s="6"/>
      <c r="AKC357" s="6"/>
      <c r="AKD357" s="6"/>
      <c r="AKE357" s="6"/>
    </row>
    <row r="358" spans="1:967" s="677" customFormat="1" ht="15.75" hidden="1" x14ac:dyDescent="0.25">
      <c r="A358" s="675"/>
      <c r="B358" s="675"/>
      <c r="C358" s="646">
        <v>349</v>
      </c>
      <c r="D358" s="656">
        <f>D331+D306</f>
        <v>26515</v>
      </c>
      <c r="E358" s="646">
        <v>349</v>
      </c>
      <c r="F358" s="656">
        <f>B306+F306+F331</f>
        <v>0</v>
      </c>
      <c r="G358" s="646">
        <v>349</v>
      </c>
      <c r="H358" s="656">
        <f t="shared" si="108"/>
        <v>26515</v>
      </c>
      <c r="I358" s="675"/>
      <c r="J358" s="228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673"/>
      <c r="V358" s="673"/>
      <c r="W358" s="673"/>
      <c r="X358" s="673"/>
      <c r="Y358" s="673"/>
      <c r="Z358" s="673"/>
      <c r="AA358" s="673"/>
      <c r="AB358" s="673"/>
      <c r="AC358" s="673"/>
      <c r="AD358" s="673"/>
      <c r="AE358" s="673"/>
      <c r="AF358" s="673"/>
      <c r="AG358" s="673"/>
      <c r="AH358" s="673"/>
      <c r="AI358" s="673"/>
      <c r="AJ358" s="673"/>
      <c r="AK358" s="673"/>
      <c r="AL358" s="673"/>
      <c r="AM358" s="673"/>
      <c r="AN358" s="673"/>
      <c r="AO358" s="673"/>
      <c r="AP358" s="673"/>
      <c r="AQ358" s="673"/>
      <c r="AR358" s="673"/>
      <c r="AS358" s="673"/>
      <c r="AT358" s="673"/>
      <c r="AU358" s="673"/>
      <c r="AV358" s="673"/>
      <c r="AW358" s="673"/>
      <c r="AX358" s="674"/>
      <c r="AY358" s="674"/>
      <c r="AZ358" s="674"/>
      <c r="BA358" s="674"/>
      <c r="BB358" s="674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  <c r="CU358" s="7"/>
      <c r="CV358" s="7"/>
      <c r="CW358" s="7"/>
      <c r="CX358" s="7"/>
      <c r="CY358" s="7"/>
      <c r="CZ358" s="7"/>
      <c r="DA358" s="7"/>
      <c r="DB358" s="7"/>
      <c r="DC358" s="7"/>
      <c r="DD358" s="7"/>
      <c r="DE358" s="7"/>
      <c r="DF358" s="7"/>
      <c r="DG358" s="7"/>
      <c r="DH358" s="7"/>
      <c r="DI358" s="7"/>
      <c r="DJ358" s="7"/>
      <c r="DK358" s="7"/>
      <c r="DL358" s="7"/>
      <c r="DM358" s="7"/>
      <c r="DN358" s="7"/>
      <c r="DO358" s="7"/>
      <c r="DP358" s="7"/>
      <c r="DQ358" s="7"/>
      <c r="DR358" s="7"/>
      <c r="DS358" s="7"/>
      <c r="DT358" s="7"/>
      <c r="DU358" s="7"/>
      <c r="DV358" s="7"/>
      <c r="DW358" s="7"/>
      <c r="DX358" s="7"/>
      <c r="DY358" s="7"/>
      <c r="DZ358" s="7"/>
      <c r="EA358" s="7"/>
      <c r="EB358" s="7"/>
      <c r="EC358" s="7"/>
      <c r="ED358" s="7"/>
      <c r="EE358" s="7"/>
      <c r="EF358" s="7"/>
      <c r="EG358" s="7"/>
      <c r="EH358" s="7"/>
      <c r="EI358" s="7"/>
      <c r="EJ358" s="7"/>
      <c r="EK358" s="7"/>
      <c r="EL358" s="7"/>
      <c r="EM358" s="7"/>
      <c r="EN358" s="7"/>
      <c r="EO358" s="7"/>
      <c r="EP358" s="7"/>
      <c r="EQ358" s="7"/>
      <c r="ER358" s="7"/>
      <c r="ES358" s="7"/>
      <c r="ET358" s="7"/>
      <c r="EU358" s="7"/>
      <c r="EV358" s="7"/>
      <c r="EW358" s="7"/>
      <c r="EX358" s="7"/>
      <c r="EY358" s="7"/>
      <c r="EZ358" s="7"/>
      <c r="FA358" s="7"/>
      <c r="FB358" s="7"/>
      <c r="FC358" s="7"/>
      <c r="FD358" s="7"/>
      <c r="FE358" s="7"/>
      <c r="FF358" s="7"/>
      <c r="FG358" s="7"/>
      <c r="FH358" s="7"/>
      <c r="FI358" s="7"/>
      <c r="FJ358" s="7"/>
      <c r="FK358" s="7"/>
      <c r="FL358" s="7"/>
      <c r="FM358" s="7"/>
      <c r="FN358" s="7"/>
      <c r="FO358" s="7"/>
      <c r="FP358" s="7"/>
      <c r="FQ358" s="7"/>
      <c r="FR358" s="7"/>
      <c r="FS358" s="7"/>
      <c r="FT358" s="7"/>
      <c r="FU358" s="7"/>
      <c r="FV358" s="7"/>
      <c r="FW358" s="7"/>
      <c r="FX358" s="7"/>
      <c r="FY358" s="7"/>
      <c r="FZ358" s="7"/>
      <c r="GA358" s="7"/>
      <c r="GB358" s="7"/>
      <c r="GC358" s="7"/>
      <c r="GD358" s="7"/>
      <c r="GE358" s="7"/>
      <c r="GF358" s="7"/>
      <c r="GG358" s="7"/>
      <c r="GH358" s="7"/>
      <c r="GI358" s="7"/>
      <c r="GJ358" s="7"/>
      <c r="GK358" s="7"/>
      <c r="GL358" s="7"/>
      <c r="GM358" s="7"/>
      <c r="GN358" s="7"/>
      <c r="GO358" s="7"/>
      <c r="GP358" s="7"/>
      <c r="GQ358" s="7"/>
      <c r="GR358" s="7"/>
      <c r="GS358" s="7"/>
      <c r="GT358" s="7"/>
      <c r="GU358" s="7"/>
      <c r="GV358" s="7"/>
      <c r="GW358" s="7"/>
      <c r="GX358" s="7"/>
      <c r="GY358" s="7"/>
      <c r="GZ358" s="7"/>
      <c r="HA358" s="7"/>
      <c r="HB358" s="7"/>
      <c r="HC358" s="7"/>
      <c r="HD358" s="7"/>
      <c r="HE358" s="7"/>
      <c r="HF358" s="7"/>
      <c r="HG358" s="7"/>
      <c r="HH358" s="7"/>
      <c r="HI358" s="7"/>
      <c r="HJ358" s="7"/>
      <c r="HK358" s="7"/>
      <c r="HL358" s="7"/>
      <c r="HM358" s="7"/>
      <c r="HN358" s="7"/>
      <c r="HO358" s="7"/>
      <c r="HP358" s="7"/>
      <c r="HQ358" s="7"/>
      <c r="HR358" s="7"/>
      <c r="HS358" s="7"/>
      <c r="HT358" s="7"/>
      <c r="HU358" s="7"/>
      <c r="HV358" s="7"/>
      <c r="HW358" s="7"/>
      <c r="HX358" s="7"/>
      <c r="HY358" s="7"/>
      <c r="HZ358" s="7"/>
      <c r="IA358" s="7"/>
      <c r="IB358" s="7"/>
      <c r="IC358" s="7"/>
      <c r="ID358" s="7"/>
      <c r="IE358" s="7"/>
      <c r="IF358" s="7"/>
      <c r="IG358" s="7"/>
      <c r="IH358" s="7"/>
      <c r="II358" s="7"/>
      <c r="IJ358" s="7"/>
      <c r="IK358" s="7"/>
      <c r="IL358" s="7"/>
      <c r="IM358" s="7"/>
      <c r="IN358" s="7"/>
      <c r="IO358" s="7"/>
      <c r="IP358" s="7"/>
      <c r="IQ358" s="7"/>
      <c r="IR358" s="7"/>
      <c r="IS358" s="7"/>
      <c r="IT358" s="7"/>
      <c r="IU358" s="7"/>
      <c r="IV358" s="7"/>
      <c r="IW358" s="7"/>
      <c r="IX358" s="7"/>
      <c r="IY358" s="7"/>
      <c r="IZ358" s="7"/>
      <c r="JA358" s="7"/>
      <c r="JB358" s="7"/>
      <c r="JC358" s="7"/>
      <c r="JD358" s="7"/>
      <c r="JE358" s="7"/>
      <c r="JF358" s="7"/>
      <c r="JG358" s="7"/>
      <c r="JH358" s="7"/>
      <c r="JI358" s="7"/>
      <c r="JJ358" s="7"/>
      <c r="JK358" s="7"/>
      <c r="JL358" s="7"/>
      <c r="JM358" s="7"/>
      <c r="JN358" s="7"/>
      <c r="JO358" s="7"/>
      <c r="JP358" s="7"/>
      <c r="JQ358" s="7"/>
      <c r="JR358" s="7"/>
      <c r="JS358" s="7"/>
      <c r="JT358" s="7"/>
      <c r="JU358" s="7"/>
      <c r="JV358" s="7"/>
      <c r="JW358" s="7"/>
      <c r="JX358" s="7"/>
      <c r="JY358" s="7"/>
      <c r="JZ358" s="7"/>
      <c r="KA358" s="7"/>
      <c r="KB358" s="7"/>
      <c r="KC358" s="7"/>
      <c r="KD358" s="7"/>
      <c r="KE358" s="7"/>
      <c r="KF358" s="7"/>
      <c r="KG358" s="7"/>
      <c r="KH358" s="7"/>
      <c r="KI358" s="7"/>
      <c r="KJ358" s="7"/>
      <c r="KK358" s="7"/>
      <c r="KL358" s="7"/>
      <c r="KM358" s="7"/>
      <c r="KN358" s="7"/>
      <c r="KO358" s="7"/>
      <c r="KP358" s="7"/>
      <c r="KQ358" s="7"/>
      <c r="KR358" s="7"/>
      <c r="KS358" s="7"/>
      <c r="KT358" s="7"/>
      <c r="KU358" s="7"/>
      <c r="KV358" s="7"/>
      <c r="KW358" s="7"/>
      <c r="KX358" s="7"/>
      <c r="KY358" s="7"/>
      <c r="KZ358" s="7"/>
      <c r="LA358" s="7"/>
      <c r="LB358" s="7"/>
      <c r="LC358" s="7"/>
      <c r="LD358" s="7"/>
      <c r="LE358" s="7"/>
      <c r="LF358" s="7"/>
      <c r="LG358" s="7"/>
      <c r="LH358" s="7"/>
      <c r="LI358" s="7"/>
      <c r="LJ358" s="7"/>
      <c r="LK358" s="7"/>
      <c r="LL358" s="7"/>
      <c r="LM358" s="7"/>
      <c r="LN358" s="7"/>
      <c r="LO358" s="7"/>
      <c r="LP358" s="7"/>
      <c r="LQ358" s="7"/>
      <c r="LR358" s="7"/>
      <c r="LS358" s="7"/>
      <c r="LT358" s="7"/>
      <c r="LU358" s="7"/>
      <c r="LV358" s="7"/>
      <c r="LW358" s="7"/>
      <c r="LX358" s="7"/>
      <c r="LY358" s="7"/>
      <c r="LZ358" s="7"/>
      <c r="MA358" s="7"/>
      <c r="MB358" s="7"/>
      <c r="MC358" s="7"/>
      <c r="MD358" s="7"/>
      <c r="ME358" s="7"/>
      <c r="MF358" s="7"/>
      <c r="MG358" s="7"/>
      <c r="MH358" s="7"/>
      <c r="MI358" s="7"/>
      <c r="MJ358" s="7"/>
      <c r="MK358" s="7"/>
      <c r="ML358" s="7"/>
      <c r="MM358" s="7"/>
      <c r="MN358" s="7"/>
      <c r="MO358" s="7"/>
      <c r="MP358" s="7"/>
      <c r="MQ358" s="7"/>
      <c r="MR358" s="7"/>
      <c r="MS358" s="7"/>
      <c r="MT358" s="7"/>
      <c r="MU358" s="7"/>
      <c r="MV358" s="7"/>
      <c r="MW358" s="7"/>
      <c r="MX358" s="7"/>
      <c r="MY358" s="7"/>
      <c r="MZ358" s="7"/>
      <c r="NA358" s="7"/>
      <c r="NB358" s="7"/>
      <c r="NC358" s="7"/>
      <c r="ND358" s="7"/>
      <c r="NE358" s="7"/>
      <c r="NF358" s="7"/>
      <c r="NG358" s="7"/>
      <c r="NH358" s="7"/>
      <c r="NI358" s="7"/>
      <c r="NJ358" s="7"/>
      <c r="NK358" s="7"/>
      <c r="NL358" s="7"/>
      <c r="NM358" s="7"/>
      <c r="NN358" s="7"/>
      <c r="NO358" s="7"/>
      <c r="NP358" s="7"/>
      <c r="NQ358" s="7"/>
      <c r="NR358" s="7"/>
      <c r="NS358" s="7"/>
      <c r="NT358" s="7"/>
      <c r="NU358" s="7"/>
      <c r="NV358" s="7"/>
      <c r="NW358" s="7"/>
      <c r="NX358" s="7"/>
      <c r="NY358" s="7"/>
      <c r="NZ358" s="7"/>
      <c r="OA358" s="7"/>
      <c r="OB358" s="7"/>
      <c r="OC358" s="7"/>
      <c r="OD358" s="7"/>
      <c r="OE358" s="7"/>
      <c r="OF358" s="7"/>
      <c r="OG358" s="7"/>
      <c r="OH358" s="7"/>
      <c r="OI358" s="7"/>
      <c r="OJ358" s="7"/>
      <c r="OK358" s="7"/>
      <c r="OL358" s="7"/>
      <c r="OM358" s="7"/>
      <c r="ON358" s="7"/>
      <c r="OO358" s="7"/>
      <c r="OP358" s="7"/>
      <c r="OQ358" s="7"/>
      <c r="OR358" s="7"/>
      <c r="OS358" s="7"/>
      <c r="OT358" s="7"/>
      <c r="OU358" s="7"/>
      <c r="OV358" s="7"/>
      <c r="OW358" s="7"/>
      <c r="OX358" s="7"/>
      <c r="OY358" s="7"/>
      <c r="OZ358" s="7"/>
      <c r="PA358" s="7"/>
      <c r="PB358" s="7"/>
      <c r="PC358" s="7"/>
      <c r="PD358" s="7"/>
      <c r="PE358" s="7"/>
      <c r="PF358" s="7"/>
      <c r="PG358" s="7"/>
      <c r="PH358" s="7"/>
      <c r="PI358" s="7"/>
      <c r="PJ358" s="7"/>
      <c r="PK358" s="7"/>
      <c r="PL358" s="7"/>
      <c r="PM358" s="7"/>
      <c r="PN358" s="7"/>
      <c r="PO358" s="7"/>
      <c r="PP358" s="7"/>
      <c r="PQ358" s="7"/>
      <c r="PR358" s="7"/>
      <c r="PS358" s="7"/>
      <c r="PT358" s="7"/>
      <c r="PU358" s="7"/>
      <c r="PV358" s="7"/>
      <c r="PW358" s="7"/>
      <c r="PX358" s="7"/>
      <c r="PY358" s="7"/>
      <c r="PZ358" s="7"/>
      <c r="QA358" s="7"/>
      <c r="QB358" s="7"/>
      <c r="QC358" s="7"/>
      <c r="QD358" s="7"/>
      <c r="QE358" s="7"/>
      <c r="QF358" s="7"/>
      <c r="QG358" s="7"/>
      <c r="QH358" s="7"/>
      <c r="QI358" s="7"/>
      <c r="QJ358" s="7"/>
      <c r="QK358" s="7"/>
      <c r="QL358" s="7"/>
      <c r="QM358" s="7"/>
      <c r="QN358" s="7"/>
      <c r="QO358" s="7"/>
      <c r="QP358" s="7"/>
      <c r="QQ358" s="7"/>
      <c r="QR358" s="7"/>
      <c r="QS358" s="7"/>
      <c r="QT358" s="7"/>
      <c r="QU358" s="7"/>
      <c r="QV358" s="7"/>
      <c r="QW358" s="7"/>
      <c r="QX358" s="7"/>
      <c r="QY358" s="7"/>
      <c r="QZ358" s="7"/>
      <c r="RA358" s="7"/>
      <c r="RB358" s="7"/>
      <c r="RC358" s="7"/>
      <c r="RD358" s="7"/>
      <c r="RE358" s="7"/>
      <c r="RF358" s="7"/>
      <c r="RG358" s="7"/>
      <c r="RH358" s="7"/>
      <c r="RI358" s="7"/>
      <c r="RJ358" s="7"/>
      <c r="RK358" s="7"/>
      <c r="RL358" s="7"/>
      <c r="RM358" s="7"/>
      <c r="RN358" s="7"/>
      <c r="RO358" s="7"/>
      <c r="RP358" s="7"/>
      <c r="RQ358" s="7"/>
      <c r="RR358" s="7"/>
      <c r="RS358" s="7"/>
      <c r="RT358" s="7"/>
      <c r="RU358" s="7"/>
      <c r="RV358" s="7"/>
      <c r="RW358" s="7"/>
      <c r="RX358" s="7"/>
      <c r="RY358" s="7"/>
      <c r="RZ358" s="7"/>
      <c r="SA358" s="7"/>
      <c r="SB358" s="7"/>
      <c r="SC358" s="7"/>
      <c r="SD358" s="7"/>
      <c r="SE358" s="7"/>
      <c r="SF358" s="7"/>
      <c r="SG358" s="7"/>
      <c r="SH358" s="7"/>
      <c r="SI358" s="7"/>
      <c r="SJ358" s="7"/>
      <c r="SK358" s="7"/>
      <c r="SL358" s="7"/>
      <c r="SM358" s="7"/>
      <c r="SN358" s="7"/>
      <c r="SO358" s="7"/>
      <c r="SP358" s="7"/>
      <c r="SQ358" s="7"/>
      <c r="SR358" s="7"/>
      <c r="SS358" s="7"/>
      <c r="ST358" s="7"/>
      <c r="SU358" s="7"/>
      <c r="SV358" s="7"/>
      <c r="SW358" s="7"/>
      <c r="SX358" s="7"/>
      <c r="SY358" s="7"/>
      <c r="SZ358" s="7"/>
      <c r="TA358" s="7"/>
      <c r="TB358" s="7"/>
      <c r="TC358" s="7"/>
      <c r="TD358" s="7"/>
      <c r="TE358" s="7"/>
      <c r="TF358" s="7"/>
      <c r="TG358" s="7"/>
      <c r="TH358" s="7"/>
      <c r="TI358" s="7"/>
      <c r="TJ358" s="7"/>
      <c r="TK358" s="7"/>
      <c r="TL358" s="7"/>
      <c r="TM358" s="7"/>
      <c r="TN358" s="7"/>
      <c r="TO358" s="7"/>
      <c r="TP358" s="7"/>
      <c r="TQ358" s="7"/>
      <c r="TR358" s="7"/>
      <c r="TS358" s="7"/>
      <c r="TT358" s="7"/>
      <c r="TU358" s="7"/>
      <c r="TV358" s="7"/>
      <c r="TW358" s="7"/>
      <c r="TX358" s="7"/>
      <c r="TY358" s="7"/>
      <c r="TZ358" s="7"/>
      <c r="UA358" s="7"/>
      <c r="UB358" s="7"/>
      <c r="UC358" s="7"/>
      <c r="UD358" s="7"/>
      <c r="UE358" s="7"/>
      <c r="UF358" s="7"/>
      <c r="UG358" s="7"/>
      <c r="UH358" s="7"/>
      <c r="UI358" s="7"/>
      <c r="UJ358" s="7"/>
      <c r="UK358" s="7"/>
      <c r="UL358" s="7"/>
      <c r="UM358" s="7"/>
      <c r="UN358" s="7"/>
      <c r="UO358" s="7"/>
      <c r="UP358" s="7"/>
      <c r="UQ358" s="7"/>
      <c r="UR358" s="7"/>
      <c r="US358" s="7"/>
      <c r="UT358" s="7"/>
      <c r="UU358" s="7"/>
      <c r="UV358" s="7"/>
      <c r="UW358" s="7"/>
      <c r="UX358" s="7"/>
      <c r="UY358" s="7"/>
      <c r="UZ358" s="7"/>
      <c r="VA358" s="7"/>
      <c r="VB358" s="7"/>
      <c r="VC358" s="7"/>
      <c r="VD358" s="7"/>
      <c r="VE358" s="7"/>
      <c r="VF358" s="7"/>
      <c r="VG358" s="7"/>
      <c r="VH358" s="7"/>
      <c r="VI358" s="7"/>
      <c r="VJ358" s="7"/>
      <c r="VK358" s="7"/>
      <c r="VL358" s="7"/>
      <c r="VM358" s="7"/>
      <c r="VN358" s="7"/>
      <c r="VO358" s="7"/>
      <c r="VP358" s="7"/>
      <c r="VQ358" s="7"/>
      <c r="VR358" s="7"/>
      <c r="VS358" s="7"/>
      <c r="VT358" s="7"/>
      <c r="VU358" s="7"/>
      <c r="VV358" s="7"/>
      <c r="VW358" s="7"/>
      <c r="VX358" s="7"/>
      <c r="VY358" s="7"/>
      <c r="VZ358" s="7"/>
      <c r="WA358" s="7"/>
      <c r="WB358" s="7"/>
      <c r="WC358" s="7"/>
      <c r="WD358" s="7"/>
      <c r="WE358" s="7"/>
      <c r="WF358" s="7"/>
      <c r="WG358" s="7"/>
      <c r="WH358" s="7"/>
      <c r="WI358" s="7"/>
      <c r="WJ358" s="7"/>
      <c r="WK358" s="7"/>
      <c r="WL358" s="7"/>
      <c r="WM358" s="7"/>
      <c r="WN358" s="7"/>
      <c r="WO358" s="7"/>
      <c r="WP358" s="7"/>
      <c r="WQ358" s="7"/>
      <c r="WR358" s="7"/>
      <c r="WS358" s="7"/>
      <c r="WT358" s="7"/>
      <c r="WU358" s="7"/>
      <c r="WV358" s="7"/>
      <c r="WW358" s="7"/>
      <c r="WX358" s="7"/>
      <c r="WY358" s="7"/>
      <c r="WZ358" s="7"/>
      <c r="XA358" s="7"/>
      <c r="XB358" s="7"/>
      <c r="XC358" s="7"/>
      <c r="XD358" s="7"/>
      <c r="XE358" s="7"/>
      <c r="XF358" s="7"/>
      <c r="XG358" s="7"/>
      <c r="XH358" s="7"/>
      <c r="XI358" s="7"/>
      <c r="XJ358" s="7"/>
      <c r="XK358" s="7"/>
      <c r="XL358" s="7"/>
      <c r="XM358" s="7"/>
      <c r="XN358" s="7"/>
      <c r="XO358" s="7"/>
      <c r="XP358" s="7"/>
      <c r="XQ358" s="7"/>
      <c r="XR358" s="7"/>
      <c r="XS358" s="7"/>
      <c r="XT358" s="7"/>
      <c r="XU358" s="7"/>
      <c r="XV358" s="7"/>
      <c r="XW358" s="7"/>
      <c r="XX358" s="7"/>
      <c r="XY358" s="7"/>
      <c r="XZ358" s="7"/>
      <c r="YA358" s="7"/>
      <c r="YB358" s="7"/>
      <c r="YC358" s="7"/>
      <c r="YD358" s="7"/>
      <c r="YE358" s="7"/>
      <c r="YF358" s="7"/>
      <c r="YG358" s="7"/>
      <c r="YH358" s="7"/>
      <c r="YI358" s="7"/>
      <c r="YJ358" s="7"/>
      <c r="YK358" s="7"/>
      <c r="YL358" s="7"/>
      <c r="YM358" s="7"/>
      <c r="YN358" s="7"/>
      <c r="YO358" s="7"/>
      <c r="YP358" s="7"/>
      <c r="YQ358" s="7"/>
      <c r="YR358" s="7"/>
      <c r="YS358" s="7"/>
      <c r="YT358" s="7"/>
      <c r="YU358" s="7"/>
      <c r="YV358" s="7"/>
      <c r="YW358" s="7"/>
      <c r="YX358" s="7"/>
      <c r="YY358" s="7"/>
      <c r="YZ358" s="7"/>
      <c r="ZA358" s="7"/>
      <c r="ZB358" s="7"/>
      <c r="ZC358" s="7"/>
      <c r="ZD358" s="7"/>
      <c r="ZE358" s="7"/>
      <c r="ZF358" s="7"/>
      <c r="ZG358" s="7"/>
      <c r="ZH358" s="7"/>
      <c r="ZI358" s="7"/>
      <c r="ZJ358" s="7"/>
      <c r="ZK358" s="7"/>
      <c r="ZL358" s="7"/>
      <c r="ZM358" s="7"/>
      <c r="ZN358" s="7"/>
      <c r="ZO358" s="7"/>
      <c r="ZP358" s="7"/>
      <c r="ZQ358" s="7"/>
      <c r="ZR358" s="7"/>
      <c r="ZS358" s="7"/>
      <c r="ZT358" s="7"/>
      <c r="ZU358" s="7"/>
      <c r="ZV358" s="7"/>
      <c r="ZW358" s="7"/>
      <c r="ZX358" s="7"/>
      <c r="ZY358" s="7"/>
      <c r="ZZ358" s="7"/>
      <c r="AAA358" s="7"/>
      <c r="AAB358" s="7"/>
      <c r="AAC358" s="7"/>
      <c r="AAD358" s="7"/>
      <c r="AAE358" s="7"/>
      <c r="AAF358" s="7"/>
      <c r="AAG358" s="7"/>
      <c r="AAH358" s="7"/>
      <c r="AAI358" s="7"/>
      <c r="AAJ358" s="7"/>
      <c r="AAK358" s="7"/>
      <c r="AAL358" s="7"/>
      <c r="AAM358" s="7"/>
      <c r="AAN358" s="7"/>
      <c r="AAO358" s="7"/>
      <c r="AAP358" s="7"/>
      <c r="AAQ358" s="7"/>
      <c r="AAR358" s="7"/>
      <c r="AAS358" s="7"/>
      <c r="AAT358" s="7"/>
      <c r="AAU358" s="7"/>
      <c r="AAV358" s="7"/>
      <c r="AAW358" s="7"/>
      <c r="AAX358" s="7"/>
      <c r="AAY358" s="7"/>
      <c r="AAZ358" s="7"/>
      <c r="ABA358" s="7"/>
      <c r="ABB358" s="7"/>
      <c r="ABC358" s="7"/>
      <c r="ABD358" s="7"/>
      <c r="ABE358" s="7"/>
      <c r="ABF358" s="7"/>
      <c r="ABG358" s="7"/>
      <c r="ABH358" s="7"/>
      <c r="ABI358" s="7"/>
      <c r="ABJ358" s="7"/>
      <c r="ABK358" s="7"/>
      <c r="ABL358" s="7"/>
      <c r="ABM358" s="7"/>
      <c r="ABN358" s="7"/>
      <c r="ABO358" s="7"/>
      <c r="ABP358" s="7"/>
      <c r="ABQ358" s="7"/>
      <c r="ABR358" s="7"/>
      <c r="ABS358" s="7"/>
      <c r="ABT358" s="7"/>
      <c r="ABU358" s="7"/>
      <c r="ABV358" s="7"/>
      <c r="ABW358" s="7"/>
      <c r="ABX358" s="7"/>
      <c r="ABY358" s="7"/>
      <c r="ABZ358" s="7"/>
      <c r="ACA358" s="7"/>
      <c r="ACB358" s="7"/>
      <c r="ACC358" s="7"/>
      <c r="ACD358" s="7"/>
      <c r="ACE358" s="7"/>
      <c r="ACF358" s="7"/>
      <c r="ACG358" s="7"/>
      <c r="ACH358" s="7"/>
      <c r="ACI358" s="7"/>
      <c r="ACJ358" s="7"/>
      <c r="ACK358" s="7"/>
      <c r="ACL358" s="7"/>
      <c r="ACM358" s="7"/>
      <c r="ACN358" s="7"/>
      <c r="ACO358" s="7"/>
      <c r="ACP358" s="7"/>
      <c r="ACQ358" s="7"/>
      <c r="ACR358" s="7"/>
      <c r="ACS358" s="7"/>
      <c r="ACT358" s="7"/>
      <c r="ACU358" s="7"/>
      <c r="ACV358" s="7"/>
      <c r="ACW358" s="7"/>
      <c r="ACX358" s="7"/>
      <c r="ACY358" s="7"/>
      <c r="ACZ358" s="7"/>
      <c r="ADA358" s="7"/>
      <c r="ADB358" s="7"/>
      <c r="ADC358" s="7"/>
      <c r="ADD358" s="7"/>
      <c r="ADE358" s="7"/>
      <c r="ADF358" s="7"/>
      <c r="ADG358" s="7"/>
      <c r="ADH358" s="7"/>
      <c r="ADI358" s="7"/>
      <c r="ADJ358" s="7"/>
      <c r="ADK358" s="7"/>
      <c r="ADL358" s="7"/>
      <c r="ADM358" s="7"/>
      <c r="ADN358" s="7"/>
      <c r="ADO358" s="7"/>
      <c r="ADP358" s="7"/>
      <c r="ADQ358" s="7"/>
      <c r="ADR358" s="7"/>
      <c r="ADS358" s="7"/>
      <c r="ADT358" s="7"/>
      <c r="ADU358" s="7"/>
      <c r="ADV358" s="7"/>
      <c r="ADW358" s="7"/>
      <c r="ADX358" s="7"/>
      <c r="ADY358" s="7"/>
      <c r="ADZ358" s="7"/>
      <c r="AEA358" s="7"/>
      <c r="AEB358" s="7"/>
      <c r="AEC358" s="7"/>
      <c r="AED358" s="7"/>
      <c r="AEE358" s="7"/>
      <c r="AEF358" s="7"/>
      <c r="AEG358" s="7"/>
      <c r="AEH358" s="7"/>
      <c r="AEI358" s="7"/>
      <c r="AEJ358" s="7"/>
      <c r="AEK358" s="7"/>
      <c r="AEL358" s="7"/>
      <c r="AEM358" s="7"/>
      <c r="AEN358" s="7"/>
      <c r="AEO358" s="7"/>
      <c r="AEP358" s="7"/>
      <c r="AEQ358" s="7"/>
      <c r="AER358" s="7"/>
      <c r="AES358" s="7"/>
      <c r="AET358" s="7"/>
      <c r="AEU358" s="7"/>
      <c r="AEV358" s="7"/>
      <c r="AEW358" s="7"/>
      <c r="AEX358" s="7"/>
      <c r="AEY358" s="7"/>
      <c r="AEZ358" s="7"/>
      <c r="AFA358" s="7"/>
      <c r="AFB358" s="7"/>
      <c r="AFC358" s="7"/>
      <c r="AFD358" s="7"/>
      <c r="AFE358" s="7"/>
      <c r="AFF358" s="7"/>
      <c r="AFG358" s="7"/>
      <c r="AFH358" s="7"/>
      <c r="AFI358" s="7"/>
      <c r="AFJ358" s="7"/>
      <c r="AFK358" s="7"/>
      <c r="AFL358" s="7"/>
      <c r="AFM358" s="7"/>
      <c r="AFN358" s="7"/>
      <c r="AFO358" s="7"/>
      <c r="AFP358" s="7"/>
      <c r="AFQ358" s="7"/>
      <c r="AFR358" s="7"/>
      <c r="AFS358" s="7"/>
      <c r="AFT358" s="7"/>
      <c r="AFU358" s="7"/>
      <c r="AFV358" s="7"/>
      <c r="AFW358" s="7"/>
      <c r="AFX358" s="7"/>
      <c r="AFY358" s="7"/>
      <c r="AFZ358" s="7"/>
      <c r="AGA358" s="7"/>
      <c r="AGB358" s="7"/>
      <c r="AGC358" s="7"/>
      <c r="AGD358" s="7"/>
      <c r="AGE358" s="7"/>
      <c r="AGF358" s="7"/>
      <c r="AGG358" s="7"/>
      <c r="AGH358" s="7"/>
      <c r="AGI358" s="7"/>
      <c r="AGJ358" s="7"/>
      <c r="AGK358" s="7"/>
      <c r="AGL358" s="7"/>
      <c r="AGM358" s="7"/>
      <c r="AGN358" s="7"/>
      <c r="AGO358" s="7"/>
      <c r="AGP358" s="7"/>
      <c r="AGQ358" s="7"/>
      <c r="AGR358" s="7"/>
      <c r="AGS358" s="7"/>
      <c r="AGT358" s="7"/>
      <c r="AGU358" s="7"/>
      <c r="AGV358" s="7"/>
      <c r="AGW358" s="7"/>
      <c r="AGX358" s="7"/>
      <c r="AGY358" s="7"/>
      <c r="AGZ358" s="7"/>
      <c r="AHA358" s="7"/>
      <c r="AHB358" s="7"/>
      <c r="AHC358" s="7"/>
      <c r="AHD358" s="7"/>
      <c r="AHE358" s="7"/>
      <c r="AHF358" s="7"/>
      <c r="AHG358" s="7"/>
      <c r="AHH358" s="7"/>
      <c r="AHI358" s="7"/>
      <c r="AHJ358" s="7"/>
      <c r="AHK358" s="7"/>
      <c r="AHL358" s="7"/>
      <c r="AHM358" s="7"/>
      <c r="AHN358" s="7"/>
      <c r="AHO358" s="7"/>
      <c r="AHP358" s="7"/>
      <c r="AHQ358" s="7"/>
      <c r="AHR358" s="7"/>
      <c r="AHS358" s="7"/>
      <c r="AHT358" s="7"/>
      <c r="AHU358" s="7"/>
      <c r="AHV358" s="7"/>
      <c r="AHW358" s="7"/>
      <c r="AHX358" s="7"/>
      <c r="AHY358" s="7"/>
      <c r="AHZ358" s="7"/>
      <c r="AIA358" s="7"/>
      <c r="AIB358" s="7"/>
      <c r="AIC358" s="7"/>
      <c r="AID358" s="7"/>
      <c r="AIE358" s="7"/>
      <c r="AIF358" s="7"/>
      <c r="AIG358" s="7"/>
      <c r="AIH358" s="7"/>
      <c r="AII358" s="7"/>
      <c r="AIJ358" s="7"/>
      <c r="AIK358" s="7"/>
      <c r="AIL358" s="7"/>
      <c r="AIM358" s="7"/>
      <c r="AIN358" s="7"/>
      <c r="AIO358" s="7"/>
      <c r="AIP358" s="7"/>
      <c r="AIQ358" s="7"/>
      <c r="AIR358" s="7"/>
      <c r="AIS358" s="7"/>
      <c r="AIT358" s="7"/>
      <c r="AIU358" s="7"/>
      <c r="AIV358" s="7"/>
      <c r="AIW358" s="7"/>
      <c r="AIX358" s="7"/>
      <c r="AIY358" s="7"/>
      <c r="AIZ358" s="7"/>
      <c r="AJA358" s="7"/>
      <c r="AJB358" s="7"/>
      <c r="AJC358" s="7"/>
      <c r="AJD358" s="7"/>
      <c r="AJE358" s="7"/>
      <c r="AJF358" s="7"/>
      <c r="AJG358" s="7"/>
      <c r="AJH358" s="7"/>
      <c r="AJI358" s="7"/>
      <c r="AJJ358" s="7"/>
      <c r="AJK358" s="7"/>
      <c r="AJL358" s="7"/>
      <c r="AJM358" s="7"/>
      <c r="AJN358" s="7"/>
      <c r="AJO358" s="7"/>
      <c r="AJP358" s="7"/>
      <c r="AJQ358" s="7"/>
      <c r="AJR358" s="7"/>
      <c r="AJS358" s="7"/>
      <c r="AJT358" s="7"/>
      <c r="AJU358" s="7"/>
      <c r="AJV358" s="7"/>
      <c r="AJW358" s="6"/>
      <c r="AJX358" s="6"/>
      <c r="AJY358" s="6"/>
      <c r="AJZ358" s="6"/>
      <c r="AKA358" s="6"/>
      <c r="AKB358" s="6"/>
      <c r="AKC358" s="6"/>
      <c r="AKD358" s="6"/>
      <c r="AKE358" s="6"/>
    </row>
    <row r="359" spans="1:967" ht="15.75" hidden="1" x14ac:dyDescent="0.25">
      <c r="A359" s="675"/>
      <c r="B359" s="675"/>
      <c r="C359" s="660" t="s">
        <v>255</v>
      </c>
      <c r="D359" s="661">
        <f>SUM(D350:D358)</f>
        <v>1699009</v>
      </c>
      <c r="E359" s="658" t="s">
        <v>255</v>
      </c>
      <c r="F359" s="678">
        <f>SUM(F350:F358)</f>
        <v>0</v>
      </c>
      <c r="G359" s="658" t="s">
        <v>255</v>
      </c>
      <c r="H359" s="678">
        <f>SUM(H350:H358)</f>
        <v>1699009</v>
      </c>
      <c r="I359" s="675"/>
    </row>
    <row r="360" spans="1:967" ht="15.75" hidden="1" x14ac:dyDescent="0.25">
      <c r="A360" s="675"/>
      <c r="B360" s="675"/>
      <c r="C360" s="664" t="s">
        <v>256</v>
      </c>
      <c r="D360" s="665">
        <f>D337+D338+D339+D340+D341+D342+D343+D344+D346+D348+D349+D359+D345+D347</f>
        <v>33328760</v>
      </c>
      <c r="E360" s="665"/>
      <c r="F360" s="665">
        <f>F337+F338+F339+F340+F341+F342+F343+F344+F346+F348+F349+F359+F345+F347</f>
        <v>5139499.0299999993</v>
      </c>
      <c r="G360" s="665"/>
      <c r="H360" s="692">
        <f>H337+H338+H339+H340+H341+H342+H343+H344+H346+H348+H349+H359+H345+H347</f>
        <v>38468259.030000001</v>
      </c>
      <c r="I360" s="675"/>
    </row>
    <row r="361" spans="1:967" ht="16.5" hidden="1" thickBot="1" x14ac:dyDescent="0.3">
      <c r="A361" s="675"/>
      <c r="B361" s="675"/>
      <c r="C361" s="640" t="s">
        <v>267</v>
      </c>
      <c r="D361" s="669">
        <f>D360-C6</f>
        <v>0</v>
      </c>
      <c r="E361" s="638"/>
      <c r="F361" s="669">
        <f>F360-C7</f>
        <v>0</v>
      </c>
      <c r="G361" s="675"/>
      <c r="H361" s="693">
        <f>H360-C5</f>
        <v>0</v>
      </c>
      <c r="I361" s="675"/>
    </row>
    <row r="362" spans="1:967" ht="15.75" hidden="1" x14ac:dyDescent="0.25">
      <c r="A362" s="638"/>
      <c r="B362" s="670"/>
      <c r="C362" s="640"/>
      <c r="D362" s="638"/>
      <c r="E362" s="638"/>
      <c r="F362" s="638"/>
      <c r="G362" s="638"/>
      <c r="H362" s="638"/>
      <c r="I362" s="641"/>
    </row>
    <row r="363" spans="1:967" hidden="1" x14ac:dyDescent="0.25"/>
    <row r="364" spans="1:967" hidden="1" x14ac:dyDescent="0.25"/>
    <row r="365" spans="1:967" hidden="1" x14ac:dyDescent="0.25"/>
    <row r="366" spans="1:967" hidden="1" x14ac:dyDescent="0.25"/>
    <row r="367" spans="1:967" hidden="1" x14ac:dyDescent="0.25"/>
    <row r="368" spans="1:967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</sheetData>
  <mergeCells count="12">
    <mergeCell ref="A74:A75"/>
    <mergeCell ref="B74:F74"/>
    <mergeCell ref="G74:I74"/>
    <mergeCell ref="D265:F265"/>
    <mergeCell ref="B1:I1"/>
    <mergeCell ref="B2:H2"/>
    <mergeCell ref="A17:A18"/>
    <mergeCell ref="B17:F17"/>
    <mergeCell ref="G17:I17"/>
    <mergeCell ref="A62:A63"/>
    <mergeCell ref="B62:F62"/>
    <mergeCell ref="G62:I62"/>
  </mergeCells>
  <pageMargins left="0.23622047244094491" right="0.23622047244094491" top="0.74803149606299213" bottom="0.74803149606299213" header="0.31496062992125984" footer="0.31496062992125984"/>
  <pageSetup paperSize="9" scale="17" firstPageNumber="0" fitToHeight="2" orientation="portrait" r:id="rId1"/>
  <rowBreaks count="1" manualBreakCount="1">
    <brk id="163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ЗСШ</vt:lpstr>
      <vt:lpstr>ЗСШ!Область_печати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</dc:creator>
  <cp:lastModifiedBy>Ryzen</cp:lastModifiedBy>
  <dcterms:created xsi:type="dcterms:W3CDTF">2024-10-08T05:39:57Z</dcterms:created>
  <dcterms:modified xsi:type="dcterms:W3CDTF">2024-10-08T05:47:00Z</dcterms:modified>
</cp:coreProperties>
</file>